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20" windowWidth="21480" windowHeight="9405"/>
  </bookViews>
  <sheets>
    <sheet name="We Rule" sheetId="1" r:id="rId1"/>
    <sheet name="We Farm" sheetId="3" r:id="rId2"/>
    <sheet name="WF - Animals" sheetId="6" r:id="rId3"/>
    <sheet name="We City" sheetId="2" r:id="rId4"/>
    <sheet name="Adventure Bay" sheetId="5" r:id="rId5"/>
    <sheet name="AB - Crops" sheetId="7" r:id="rId6"/>
  </sheets>
  <definedNames>
    <definedName name="_xlnm._FilterDatabase" localSheetId="0" hidden="1">'We Rule'!$A$2:$Y$96</definedName>
    <definedName name="_xlnm.Print_Titles" localSheetId="0">'We Rule'!$1:$2</definedName>
  </definedNames>
  <calcPr calcId="144525"/>
</workbook>
</file>

<file path=xl/calcChain.xml><?xml version="1.0" encoding="utf-8"?>
<calcChain xmlns="http://schemas.openxmlformats.org/spreadsheetml/2006/main">
  <c r="X26" i="3" l="1"/>
  <c r="W26" i="3"/>
  <c r="Z26" i="3" s="1"/>
  <c r="M26" i="3"/>
  <c r="L26" i="3"/>
  <c r="N26" i="3" s="1"/>
  <c r="R26" i="3"/>
  <c r="Q26" i="3"/>
  <c r="S26" i="3" s="1"/>
  <c r="Z146" i="1"/>
  <c r="Z140" i="1"/>
  <c r="W140" i="1"/>
  <c r="W146" i="1"/>
  <c r="X140" i="1"/>
  <c r="X146" i="1"/>
  <c r="Q140" i="1"/>
  <c r="Q146" i="1"/>
  <c r="R140" i="1"/>
  <c r="R146" i="1"/>
  <c r="M140" i="1"/>
  <c r="L140" i="1"/>
  <c r="M146" i="1"/>
  <c r="L146" i="1"/>
  <c r="X7" i="1"/>
  <c r="W7" i="1"/>
  <c r="Z7" i="1" s="1"/>
  <c r="M7" i="1"/>
  <c r="L7" i="1"/>
  <c r="R7" i="1"/>
  <c r="Q7" i="1"/>
  <c r="Y26" i="3" l="1"/>
  <c r="N7" i="1"/>
  <c r="Y7" i="1"/>
  <c r="N146" i="1"/>
  <c r="S7" i="1"/>
  <c r="S146" i="1"/>
  <c r="Y146" i="1"/>
  <c r="N140" i="1"/>
  <c r="S140" i="1"/>
  <c r="Y140" i="1"/>
  <c r="X9" i="3"/>
  <c r="W9" i="3"/>
  <c r="Z9" i="3" s="1"/>
  <c r="R9" i="3"/>
  <c r="Q9" i="3"/>
  <c r="S9" i="3" s="1"/>
  <c r="M9" i="3"/>
  <c r="L9" i="3"/>
  <c r="N9" i="3" s="1"/>
  <c r="L11" i="5"/>
  <c r="M11" i="5"/>
  <c r="N11" i="5"/>
  <c r="Q11" i="5"/>
  <c r="R11" i="5"/>
  <c r="S11" i="5" s="1"/>
  <c r="X3" i="2"/>
  <c r="W3" i="2"/>
  <c r="W24" i="2"/>
  <c r="X24" i="2"/>
  <c r="R3" i="2"/>
  <c r="Q3" i="2"/>
  <c r="R24" i="2"/>
  <c r="Q24" i="2"/>
  <c r="M3" i="2"/>
  <c r="L3" i="2"/>
  <c r="M24" i="2"/>
  <c r="L24" i="2"/>
  <c r="Y24" i="2" l="1"/>
  <c r="Y3" i="2"/>
  <c r="N24" i="2"/>
  <c r="S24" i="2"/>
  <c r="Y9" i="3"/>
  <c r="N3" i="2"/>
  <c r="S3" i="2"/>
  <c r="X7" i="2"/>
  <c r="W7" i="2"/>
  <c r="Z7" i="2" s="1"/>
  <c r="J20" i="7"/>
  <c r="G20" i="7"/>
  <c r="I20" i="7" s="1"/>
  <c r="J19" i="7"/>
  <c r="G19" i="7"/>
  <c r="I19" i="7" s="1"/>
  <c r="J18" i="7"/>
  <c r="G18" i="7"/>
  <c r="I18" i="7"/>
  <c r="J17" i="7"/>
  <c r="G17" i="7"/>
  <c r="I17" i="7" s="1"/>
  <c r="J16" i="7"/>
  <c r="G16" i="7"/>
  <c r="I16" i="7" s="1"/>
  <c r="J15" i="7"/>
  <c r="G15" i="7"/>
  <c r="I15" i="7" s="1"/>
  <c r="J14" i="7"/>
  <c r="G14" i="7"/>
  <c r="I14" i="7"/>
  <c r="J13" i="7"/>
  <c r="G13" i="7"/>
  <c r="I13" i="7" s="1"/>
  <c r="G12" i="7"/>
  <c r="I12" i="7" s="1"/>
  <c r="J12" i="7"/>
  <c r="J11" i="7"/>
  <c r="G11" i="7"/>
  <c r="I11" i="7" s="1"/>
  <c r="J10" i="7"/>
  <c r="G10" i="7"/>
  <c r="I10" i="7" s="1"/>
  <c r="J9" i="7"/>
  <c r="G9" i="7"/>
  <c r="I9" i="7"/>
  <c r="I8" i="7"/>
  <c r="G8" i="7"/>
  <c r="J8" i="7"/>
  <c r="J7" i="7"/>
  <c r="G7" i="7"/>
  <c r="I7" i="7" s="1"/>
  <c r="J6" i="7"/>
  <c r="I6" i="7"/>
  <c r="G6" i="7"/>
  <c r="J5" i="7"/>
  <c r="I5" i="7"/>
  <c r="G5" i="7"/>
  <c r="G4" i="7"/>
  <c r="I4" i="7" s="1"/>
  <c r="G3" i="7"/>
  <c r="J4" i="7"/>
  <c r="J3" i="7"/>
  <c r="E3" i="7"/>
  <c r="I3" i="7"/>
  <c r="Y7" i="2" l="1"/>
  <c r="M143" i="1"/>
  <c r="L143" i="1"/>
  <c r="M139" i="1"/>
  <c r="L139" i="1"/>
  <c r="M144" i="1"/>
  <c r="L144" i="1"/>
  <c r="M138" i="1"/>
  <c r="L138" i="1"/>
  <c r="M142" i="1"/>
  <c r="L142" i="1"/>
  <c r="M145" i="1"/>
  <c r="L145" i="1"/>
  <c r="R143" i="1"/>
  <c r="Q143" i="1"/>
  <c r="R139" i="1"/>
  <c r="Q139" i="1"/>
  <c r="R144" i="1"/>
  <c r="Q144" i="1"/>
  <c r="R138" i="1"/>
  <c r="Q138" i="1"/>
  <c r="R142" i="1"/>
  <c r="Q142" i="1"/>
  <c r="R145" i="1"/>
  <c r="Q145" i="1"/>
  <c r="X143" i="1"/>
  <c r="W143" i="1"/>
  <c r="X139" i="1"/>
  <c r="W139" i="1"/>
  <c r="X144" i="1"/>
  <c r="W144" i="1"/>
  <c r="X138" i="1"/>
  <c r="W138" i="1"/>
  <c r="X142" i="1"/>
  <c r="W142" i="1"/>
  <c r="X145" i="1"/>
  <c r="W145" i="1"/>
  <c r="X141" i="1"/>
  <c r="W141" i="1"/>
  <c r="X11" i="5"/>
  <c r="W11" i="5"/>
  <c r="X30" i="5"/>
  <c r="W30" i="5"/>
  <c r="Y30" i="5" s="1"/>
  <c r="R30" i="5"/>
  <c r="Q30" i="5"/>
  <c r="L30" i="5"/>
  <c r="M30" i="5"/>
  <c r="Y141" i="1" l="1"/>
  <c r="Y145" i="1"/>
  <c r="Y142" i="1"/>
  <c r="Y138" i="1"/>
  <c r="Y144" i="1"/>
  <c r="Y139" i="1"/>
  <c r="Y143" i="1"/>
  <c r="S145" i="1"/>
  <c r="S142" i="1"/>
  <c r="S138" i="1"/>
  <c r="S144" i="1"/>
  <c r="S139" i="1"/>
  <c r="S143" i="1"/>
  <c r="N142" i="1"/>
  <c r="N138" i="1"/>
  <c r="N144" i="1"/>
  <c r="Z145" i="1"/>
  <c r="Z138" i="1"/>
  <c r="Z139" i="1"/>
  <c r="Z142" i="1"/>
  <c r="Z144" i="1"/>
  <c r="Z143" i="1"/>
  <c r="N143" i="1"/>
  <c r="N139" i="1"/>
  <c r="N145" i="1"/>
  <c r="Z141" i="1"/>
  <c r="Z30" i="5"/>
  <c r="S30" i="5"/>
  <c r="Y11" i="5"/>
  <c r="Z11" i="5"/>
  <c r="N30" i="5"/>
  <c r="X126" i="1" l="1"/>
  <c r="W126" i="1"/>
  <c r="Z126" i="1" s="1"/>
  <c r="R126" i="1"/>
  <c r="Q126" i="1"/>
  <c r="S126" i="1" s="1"/>
  <c r="M126" i="1"/>
  <c r="L126" i="1"/>
  <c r="N126" i="1" l="1"/>
  <c r="Y126" i="1"/>
  <c r="X39" i="5" l="1"/>
  <c r="W39" i="5"/>
  <c r="Y39" i="5" s="1"/>
  <c r="X38" i="5"/>
  <c r="W38" i="5"/>
  <c r="Y38" i="5" s="1"/>
  <c r="X37" i="5"/>
  <c r="W37" i="5"/>
  <c r="X36" i="5"/>
  <c r="W36" i="5"/>
  <c r="Y36" i="5" s="1"/>
  <c r="X35" i="5"/>
  <c r="W35" i="5"/>
  <c r="X34" i="5"/>
  <c r="W34" i="5"/>
  <c r="Y34" i="5" s="1"/>
  <c r="X33" i="5"/>
  <c r="W33" i="5"/>
  <c r="Y33" i="5" s="1"/>
  <c r="X32" i="5"/>
  <c r="W32" i="5"/>
  <c r="Y32" i="5" s="1"/>
  <c r="X31" i="5"/>
  <c r="W31" i="5"/>
  <c r="Y31" i="5" s="1"/>
  <c r="X29" i="5"/>
  <c r="W29" i="5"/>
  <c r="X28" i="5"/>
  <c r="W28" i="5"/>
  <c r="Y28" i="5" s="1"/>
  <c r="X27" i="5"/>
  <c r="W27" i="5"/>
  <c r="Y27" i="5" s="1"/>
  <c r="X26" i="5"/>
  <c r="W26" i="5"/>
  <c r="Y26" i="5" s="1"/>
  <c r="X25" i="5"/>
  <c r="W25" i="5"/>
  <c r="Y25" i="5" s="1"/>
  <c r="X24" i="5"/>
  <c r="W24" i="5"/>
  <c r="Y24" i="5" s="1"/>
  <c r="X23" i="5"/>
  <c r="W23" i="5"/>
  <c r="Y23" i="5" s="1"/>
  <c r="X22" i="5"/>
  <c r="W22" i="5"/>
  <c r="Y22" i="5" s="1"/>
  <c r="X21" i="5"/>
  <c r="W21" i="5"/>
  <c r="Y21" i="5" s="1"/>
  <c r="X20" i="5"/>
  <c r="W20" i="5"/>
  <c r="Y20" i="5" s="1"/>
  <c r="X19" i="5"/>
  <c r="W19" i="5"/>
  <c r="Y19" i="5" s="1"/>
  <c r="X5" i="5"/>
  <c r="W5" i="5"/>
  <c r="Y5" i="5" s="1"/>
  <c r="X18" i="5"/>
  <c r="W18" i="5"/>
  <c r="Z18" i="5" s="1"/>
  <c r="X17" i="5"/>
  <c r="W17" i="5"/>
  <c r="Z17" i="5" s="1"/>
  <c r="X16" i="5"/>
  <c r="W16" i="5"/>
  <c r="Z16" i="5" s="1"/>
  <c r="X15" i="5"/>
  <c r="W15" i="5"/>
  <c r="Z15" i="5" s="1"/>
  <c r="X14" i="5"/>
  <c r="W14" i="5"/>
  <c r="Z14" i="5" s="1"/>
  <c r="X13" i="5"/>
  <c r="W13" i="5"/>
  <c r="Z13" i="5" s="1"/>
  <c r="X12" i="5"/>
  <c r="W12" i="5"/>
  <c r="Z12" i="5" s="1"/>
  <c r="X10" i="5"/>
  <c r="W10" i="5"/>
  <c r="Z10" i="5" s="1"/>
  <c r="X9" i="5"/>
  <c r="W9" i="5"/>
  <c r="Z9" i="5" s="1"/>
  <c r="X8" i="5"/>
  <c r="W8" i="5"/>
  <c r="Z8" i="5" s="1"/>
  <c r="X7" i="5"/>
  <c r="W7" i="5"/>
  <c r="Z7" i="5" s="1"/>
  <c r="X6" i="5"/>
  <c r="W6" i="5"/>
  <c r="Z6" i="5" s="1"/>
  <c r="X4" i="5"/>
  <c r="W4" i="5"/>
  <c r="X3" i="5"/>
  <c r="W3" i="5"/>
  <c r="Y3" i="5" s="1"/>
  <c r="M4" i="5"/>
  <c r="L4" i="5"/>
  <c r="N4" i="5" s="1"/>
  <c r="R4" i="5"/>
  <c r="Q4" i="5"/>
  <c r="M17" i="5"/>
  <c r="N17" i="5"/>
  <c r="L17" i="5"/>
  <c r="R17" i="5"/>
  <c r="S17" i="5" s="1"/>
  <c r="Q17" i="5"/>
  <c r="X23" i="3"/>
  <c r="W23" i="3"/>
  <c r="Z23" i="3" s="1"/>
  <c r="X62" i="3"/>
  <c r="W62" i="3"/>
  <c r="Z62" i="3" s="1"/>
  <c r="X5" i="1"/>
  <c r="W5" i="1"/>
  <c r="Z5" i="1" s="1"/>
  <c r="Y4" i="5" l="1"/>
  <c r="Z3" i="5"/>
  <c r="Y7" i="5"/>
  <c r="Z5" i="5"/>
  <c r="Z20" i="5"/>
  <c r="Z22" i="5"/>
  <c r="Z24" i="5"/>
  <c r="Z26" i="5"/>
  <c r="Z28" i="5"/>
  <c r="Z31" i="5"/>
  <c r="Z33" i="5"/>
  <c r="Z36" i="5"/>
  <c r="Z38" i="5"/>
  <c r="Z4" i="5"/>
  <c r="Z19" i="5"/>
  <c r="Z21" i="5"/>
  <c r="Z23" i="5"/>
  <c r="Z25" i="5"/>
  <c r="Z27" i="5"/>
  <c r="Y29" i="5"/>
  <c r="Z29" i="5"/>
  <c r="Z32" i="5"/>
  <c r="Z34" i="5"/>
  <c r="Y37" i="5"/>
  <c r="Z37" i="5"/>
  <c r="Z39" i="5"/>
  <c r="Y35" i="5"/>
  <c r="Z35" i="5"/>
  <c r="Y6" i="5"/>
  <c r="Y8" i="5"/>
  <c r="Y9" i="5"/>
  <c r="Y10" i="5"/>
  <c r="Y12" i="5"/>
  <c r="Y13" i="5"/>
  <c r="Y14" i="5"/>
  <c r="Y15" i="5"/>
  <c r="Y16" i="5"/>
  <c r="Y17" i="5"/>
  <c r="Y18" i="5"/>
  <c r="S4" i="5"/>
  <c r="Y62" i="3"/>
  <c r="Y23" i="3"/>
  <c r="Y5" i="1"/>
  <c r="Q31" i="6" l="1"/>
  <c r="R31" i="6"/>
  <c r="S31" i="6" s="1"/>
  <c r="R5" i="1"/>
  <c r="Q5" i="1"/>
  <c r="M5" i="1"/>
  <c r="L5" i="1"/>
  <c r="R62" i="3"/>
  <c r="Q62" i="3"/>
  <c r="S62" i="3" s="1"/>
  <c r="M62" i="3"/>
  <c r="L62" i="3"/>
  <c r="N62" i="3" s="1"/>
  <c r="R23" i="3"/>
  <c r="Q23" i="3"/>
  <c r="S23" i="3" s="1"/>
  <c r="M23" i="3"/>
  <c r="L23" i="3"/>
  <c r="N23" i="3" s="1"/>
  <c r="N5" i="1" l="1"/>
  <c r="S5" i="1"/>
  <c r="R13" i="5"/>
  <c r="S13" i="5" s="1"/>
  <c r="Q13" i="5"/>
  <c r="M100" i="2" l="1"/>
  <c r="L100" i="2"/>
  <c r="M99" i="2"/>
  <c r="L99" i="2"/>
  <c r="M98" i="2"/>
  <c r="L98" i="2"/>
  <c r="M97" i="2"/>
  <c r="L97" i="2"/>
  <c r="N97" i="2" s="1"/>
  <c r="M96" i="2"/>
  <c r="L96" i="2"/>
  <c r="N96" i="2" s="1"/>
  <c r="M65" i="2"/>
  <c r="L65" i="2"/>
  <c r="N65" i="2" s="1"/>
  <c r="R13" i="2"/>
  <c r="Q13" i="2"/>
  <c r="M13" i="2"/>
  <c r="L13" i="2"/>
  <c r="N13" i="2" s="1"/>
  <c r="N98" i="2" l="1"/>
  <c r="N99" i="2"/>
  <c r="N100" i="2"/>
  <c r="S13" i="2"/>
  <c r="M32" i="1"/>
  <c r="L32" i="1"/>
  <c r="R32" i="1"/>
  <c r="Q32" i="1"/>
  <c r="X32" i="1"/>
  <c r="W32" i="1"/>
  <c r="Z32" i="1" s="1"/>
  <c r="S32" i="1" l="1"/>
  <c r="N32" i="1"/>
  <c r="Y32" i="1"/>
  <c r="M77" i="2"/>
  <c r="L77" i="2"/>
  <c r="M56" i="2"/>
  <c r="L56" i="2"/>
  <c r="M33" i="2"/>
  <c r="L33" i="2"/>
  <c r="M37" i="2"/>
  <c r="L37" i="2"/>
  <c r="M58" i="2"/>
  <c r="L58" i="2"/>
  <c r="M73" i="2"/>
  <c r="L73" i="2"/>
  <c r="M76" i="2"/>
  <c r="L76" i="2"/>
  <c r="M80" i="2"/>
  <c r="L80" i="2"/>
  <c r="M90" i="2"/>
  <c r="L90" i="2"/>
  <c r="M89" i="2"/>
  <c r="L89" i="2"/>
  <c r="M88" i="2"/>
  <c r="L88" i="2"/>
  <c r="M71" i="2"/>
  <c r="L71" i="2"/>
  <c r="M75" i="2"/>
  <c r="L75" i="2"/>
  <c r="M5" i="2"/>
  <c r="L5" i="2"/>
  <c r="M6" i="2"/>
  <c r="L6" i="2"/>
  <c r="M66" i="2"/>
  <c r="L66" i="2"/>
  <c r="M43" i="2"/>
  <c r="L43" i="2"/>
  <c r="M63" i="2"/>
  <c r="L63" i="2"/>
  <c r="M74" i="2"/>
  <c r="L74" i="2"/>
  <c r="M78" i="2"/>
  <c r="L78" i="2"/>
  <c r="M82" i="2"/>
  <c r="L82" i="2"/>
  <c r="M87" i="2"/>
  <c r="L87" i="2"/>
  <c r="M86" i="2"/>
  <c r="L86" i="2"/>
  <c r="M85" i="2"/>
  <c r="L85" i="2"/>
  <c r="M84" i="2"/>
  <c r="L84" i="2"/>
  <c r="M83" i="2"/>
  <c r="L83" i="2"/>
  <c r="N88" i="2" l="1"/>
  <c r="N89" i="2"/>
  <c r="N90" i="2"/>
  <c r="N80" i="2"/>
  <c r="N76" i="2"/>
  <c r="N87" i="2"/>
  <c r="N73" i="2"/>
  <c r="N58" i="2"/>
  <c r="N37" i="2"/>
  <c r="N33" i="2"/>
  <c r="N56" i="2"/>
  <c r="N77" i="2"/>
  <c r="N84" i="2"/>
  <c r="N85" i="2"/>
  <c r="N86" i="2"/>
  <c r="N82" i="2"/>
  <c r="N74" i="2"/>
  <c r="N63" i="2"/>
  <c r="N66" i="2"/>
  <c r="N6" i="2"/>
  <c r="N5" i="2"/>
  <c r="N71" i="2"/>
  <c r="N43" i="2"/>
  <c r="N75" i="2"/>
  <c r="N78" i="2"/>
  <c r="N83" i="2"/>
  <c r="X95" i="2" l="1"/>
  <c r="W95" i="2"/>
  <c r="Z95" i="2" s="1"/>
  <c r="R95" i="2"/>
  <c r="Q95" i="2"/>
  <c r="M95" i="2"/>
  <c r="L95" i="2"/>
  <c r="N95" i="2" l="1"/>
  <c r="S95" i="2"/>
  <c r="Y95" i="2"/>
  <c r="M18" i="2"/>
  <c r="L18" i="2"/>
  <c r="M70" i="2"/>
  <c r="L70" i="2"/>
  <c r="X100" i="2"/>
  <c r="W100" i="2"/>
  <c r="X99" i="2"/>
  <c r="W99" i="2"/>
  <c r="X98" i="2"/>
  <c r="W98" i="2"/>
  <c r="X97" i="2"/>
  <c r="W97" i="2"/>
  <c r="X96" i="2"/>
  <c r="W96" i="2"/>
  <c r="X56" i="2"/>
  <c r="W56" i="2"/>
  <c r="X33" i="2"/>
  <c r="W33" i="2"/>
  <c r="X37" i="2"/>
  <c r="W37" i="2"/>
  <c r="X47" i="2"/>
  <c r="W47" i="2"/>
  <c r="X58" i="2"/>
  <c r="W58" i="2"/>
  <c r="X65" i="2"/>
  <c r="W65" i="2"/>
  <c r="X73" i="2"/>
  <c r="W73" i="2"/>
  <c r="X77" i="2"/>
  <c r="W77" i="2"/>
  <c r="X76" i="2"/>
  <c r="W76" i="2"/>
  <c r="X80" i="2"/>
  <c r="W80" i="2"/>
  <c r="X90" i="2"/>
  <c r="W90" i="2"/>
  <c r="X89" i="2"/>
  <c r="W89" i="2"/>
  <c r="X88" i="2"/>
  <c r="W88" i="2"/>
  <c r="X87" i="2"/>
  <c r="W87" i="2"/>
  <c r="X86" i="2"/>
  <c r="W86" i="2"/>
  <c r="X85" i="2"/>
  <c r="W85" i="2"/>
  <c r="X84" i="2"/>
  <c r="W84" i="2"/>
  <c r="X83" i="2"/>
  <c r="W83" i="2"/>
  <c r="X18" i="2"/>
  <c r="W18" i="2"/>
  <c r="X70" i="2"/>
  <c r="W70" i="2"/>
  <c r="X4" i="2"/>
  <c r="W4" i="2"/>
  <c r="Z4" i="2" s="1"/>
  <c r="X8" i="2"/>
  <c r="W8" i="2"/>
  <c r="Z8" i="2" s="1"/>
  <c r="X9" i="2"/>
  <c r="W9" i="2"/>
  <c r="Z9" i="2" s="1"/>
  <c r="X10" i="2"/>
  <c r="W10" i="2"/>
  <c r="Z10" i="2" s="1"/>
  <c r="X12" i="2"/>
  <c r="W12" i="2"/>
  <c r="Z12" i="2" s="1"/>
  <c r="X11" i="2"/>
  <c r="W11" i="2"/>
  <c r="Z11" i="2" s="1"/>
  <c r="X15" i="2"/>
  <c r="W15" i="2"/>
  <c r="Z15" i="2" s="1"/>
  <c r="X17" i="2"/>
  <c r="W17" i="2"/>
  <c r="Z17" i="2" s="1"/>
  <c r="X19" i="2"/>
  <c r="W19" i="2"/>
  <c r="Z19" i="2" s="1"/>
  <c r="X22" i="2"/>
  <c r="W22" i="2"/>
  <c r="Z22" i="2" s="1"/>
  <c r="X23" i="2"/>
  <c r="W23" i="2"/>
  <c r="Z23" i="2" s="1"/>
  <c r="X25" i="2"/>
  <c r="W25" i="2"/>
  <c r="Z25" i="2" s="1"/>
  <c r="X28" i="2"/>
  <c r="W28" i="2"/>
  <c r="X27" i="2"/>
  <c r="W27" i="2"/>
  <c r="Z27" i="2" s="1"/>
  <c r="X29" i="2"/>
  <c r="W29" i="2"/>
  <c r="Z29" i="2" s="1"/>
  <c r="X30" i="2"/>
  <c r="W30" i="2"/>
  <c r="Z30" i="2" s="1"/>
  <c r="X14" i="2"/>
  <c r="W14" i="2"/>
  <c r="Z14" i="2" s="1"/>
  <c r="X35" i="2"/>
  <c r="W35" i="2"/>
  <c r="Z35" i="2" s="1"/>
  <c r="X36" i="2"/>
  <c r="W36" i="2"/>
  <c r="Z36" i="2" s="1"/>
  <c r="X40" i="2"/>
  <c r="W40" i="2"/>
  <c r="Z40" i="2" s="1"/>
  <c r="X39" i="2"/>
  <c r="W39" i="2"/>
  <c r="Z39" i="2" s="1"/>
  <c r="X42" i="2"/>
  <c r="W42" i="2"/>
  <c r="Z42" i="2" s="1"/>
  <c r="X46" i="2"/>
  <c r="W46" i="2"/>
  <c r="Z46" i="2" s="1"/>
  <c r="X49" i="2"/>
  <c r="W49" i="2"/>
  <c r="Z49" i="2" s="1"/>
  <c r="X50" i="2"/>
  <c r="W50" i="2"/>
  <c r="Z50" i="2" s="1"/>
  <c r="X52" i="2"/>
  <c r="W52" i="2"/>
  <c r="Z52" i="2" s="1"/>
  <c r="X54" i="2"/>
  <c r="W54" i="2"/>
  <c r="Z54" i="2" s="1"/>
  <c r="X53" i="2"/>
  <c r="W53" i="2"/>
  <c r="Z53" i="2" s="1"/>
  <c r="X34" i="2"/>
  <c r="W34" i="2"/>
  <c r="Z34" i="2" s="1"/>
  <c r="X57" i="2"/>
  <c r="W57" i="2"/>
  <c r="Z57" i="2" s="1"/>
  <c r="X62" i="2"/>
  <c r="W62" i="2"/>
  <c r="Z62" i="2" s="1"/>
  <c r="X60" i="2"/>
  <c r="W60" i="2"/>
  <c r="Z60" i="2" s="1"/>
  <c r="X41" i="2"/>
  <c r="W41" i="2"/>
  <c r="Z41" i="2" s="1"/>
  <c r="X31" i="2"/>
  <c r="W31" i="2"/>
  <c r="Z31" i="2" s="1"/>
  <c r="X16" i="2"/>
  <c r="W16" i="2"/>
  <c r="Z16" i="2" s="1"/>
  <c r="X38" i="2"/>
  <c r="W38" i="2"/>
  <c r="Z38" i="2" s="1"/>
  <c r="X92" i="2"/>
  <c r="W92" i="2"/>
  <c r="Z92" i="2" s="1"/>
  <c r="X20" i="2"/>
  <c r="W20" i="2"/>
  <c r="Z20" i="2" s="1"/>
  <c r="X91" i="2"/>
  <c r="W91" i="2"/>
  <c r="Z91" i="2" s="1"/>
  <c r="X48" i="2"/>
  <c r="W48" i="2"/>
  <c r="Z48" i="2" s="1"/>
  <c r="X32" i="2"/>
  <c r="W32" i="2"/>
  <c r="Z32" i="2" s="1"/>
  <c r="X64" i="2"/>
  <c r="W64" i="2"/>
  <c r="Z64" i="2" s="1"/>
  <c r="X69" i="2"/>
  <c r="W69" i="2"/>
  <c r="Z69" i="2" s="1"/>
  <c r="X68" i="2"/>
  <c r="W68" i="2"/>
  <c r="Z68" i="2" s="1"/>
  <c r="X44" i="2"/>
  <c r="W44" i="2"/>
  <c r="Z44" i="2" s="1"/>
  <c r="X51" i="2"/>
  <c r="W51" i="2"/>
  <c r="Z51" i="2" s="1"/>
  <c r="X55" i="2"/>
  <c r="W55" i="2"/>
  <c r="Z55" i="2" s="1"/>
  <c r="X61" i="2"/>
  <c r="W61" i="2"/>
  <c r="Z61" i="2" s="1"/>
  <c r="X59" i="2"/>
  <c r="W59" i="2"/>
  <c r="Z59" i="2" s="1"/>
  <c r="X72" i="2"/>
  <c r="W72" i="2"/>
  <c r="Z72" i="2" s="1"/>
  <c r="X71" i="2"/>
  <c r="W71" i="2"/>
  <c r="Z71" i="2" s="1"/>
  <c r="X81" i="2"/>
  <c r="W81" i="2"/>
  <c r="Z81" i="2" s="1"/>
  <c r="X75" i="2"/>
  <c r="W75" i="2"/>
  <c r="Z75" i="2" s="1"/>
  <c r="X5" i="2"/>
  <c r="W5" i="2"/>
  <c r="Z5" i="2" s="1"/>
  <c r="X6" i="2"/>
  <c r="W6" i="2"/>
  <c r="Z6" i="2" s="1"/>
  <c r="X66" i="2"/>
  <c r="W66" i="2"/>
  <c r="Z66" i="2" s="1"/>
  <c r="X43" i="2"/>
  <c r="W43" i="2"/>
  <c r="Z43" i="2" s="1"/>
  <c r="X63" i="2"/>
  <c r="W63" i="2"/>
  <c r="Z63" i="2" s="1"/>
  <c r="X74" i="2"/>
  <c r="W74" i="2"/>
  <c r="Z74" i="2" s="1"/>
  <c r="X78" i="2"/>
  <c r="W78" i="2"/>
  <c r="Z78" i="2" s="1"/>
  <c r="X45" i="2"/>
  <c r="W45" i="2"/>
  <c r="Z45" i="2" s="1"/>
  <c r="X21" i="2"/>
  <c r="W21" i="2"/>
  <c r="Z21" i="2" s="1"/>
  <c r="X82" i="2"/>
  <c r="W82" i="2"/>
  <c r="Z82" i="2" s="1"/>
  <c r="X67" i="2"/>
  <c r="W67" i="2"/>
  <c r="Z67" i="2" s="1"/>
  <c r="X79" i="2"/>
  <c r="W79" i="2"/>
  <c r="Z79" i="2" s="1"/>
  <c r="X94" i="2"/>
  <c r="W94" i="2"/>
  <c r="Z94" i="2" s="1"/>
  <c r="X93" i="2"/>
  <c r="W93" i="2"/>
  <c r="Z93" i="2" s="1"/>
  <c r="X26" i="2"/>
  <c r="W26" i="2"/>
  <c r="Z26" i="2" s="1"/>
  <c r="X13" i="2"/>
  <c r="W13" i="2"/>
  <c r="Z13" i="2" s="1"/>
  <c r="R100" i="2"/>
  <c r="Q100" i="2"/>
  <c r="R99" i="2"/>
  <c r="Q99" i="2"/>
  <c r="R98" i="2"/>
  <c r="Q98" i="2"/>
  <c r="R97" i="2"/>
  <c r="Q97" i="2"/>
  <c r="R96" i="2"/>
  <c r="Q96" i="2"/>
  <c r="R56" i="2"/>
  <c r="Q56" i="2"/>
  <c r="R33" i="2"/>
  <c r="Q33" i="2"/>
  <c r="R37" i="2"/>
  <c r="Q37" i="2"/>
  <c r="R58" i="2"/>
  <c r="Q58" i="2"/>
  <c r="R65" i="2"/>
  <c r="Q65" i="2"/>
  <c r="R73" i="2"/>
  <c r="Q73" i="2"/>
  <c r="R77" i="2"/>
  <c r="Q77" i="2"/>
  <c r="R76" i="2"/>
  <c r="Q76" i="2"/>
  <c r="R80" i="2"/>
  <c r="Q80" i="2"/>
  <c r="R90" i="2"/>
  <c r="Q90" i="2"/>
  <c r="R89" i="2"/>
  <c r="Q89" i="2"/>
  <c r="R88" i="2"/>
  <c r="Q88" i="2"/>
  <c r="R87" i="2"/>
  <c r="Q87" i="2"/>
  <c r="R86" i="2"/>
  <c r="Q86" i="2"/>
  <c r="R85" i="2"/>
  <c r="Q85" i="2"/>
  <c r="R84" i="2"/>
  <c r="Q84" i="2"/>
  <c r="R83" i="2"/>
  <c r="Q83" i="2"/>
  <c r="R18" i="2"/>
  <c r="Q18" i="2"/>
  <c r="R70" i="2"/>
  <c r="Q70" i="2"/>
  <c r="R4" i="2"/>
  <c r="Q4" i="2"/>
  <c r="R8" i="2"/>
  <c r="Q8" i="2"/>
  <c r="R9" i="2"/>
  <c r="Q9" i="2"/>
  <c r="R10" i="2"/>
  <c r="Q10" i="2"/>
  <c r="R12" i="2"/>
  <c r="Q12" i="2"/>
  <c r="R15" i="2"/>
  <c r="Q15" i="2"/>
  <c r="R17" i="2"/>
  <c r="Q17" i="2"/>
  <c r="R19" i="2"/>
  <c r="Q19" i="2"/>
  <c r="R22" i="2"/>
  <c r="Q22" i="2"/>
  <c r="R23" i="2"/>
  <c r="Q23" i="2"/>
  <c r="R25" i="2"/>
  <c r="Q25" i="2"/>
  <c r="R28" i="2"/>
  <c r="Q28" i="2"/>
  <c r="R27" i="2"/>
  <c r="Q27" i="2"/>
  <c r="R29" i="2"/>
  <c r="Q29" i="2"/>
  <c r="R30" i="2"/>
  <c r="Q30" i="2"/>
  <c r="R14" i="2"/>
  <c r="Q14" i="2"/>
  <c r="R35" i="2"/>
  <c r="Q35" i="2"/>
  <c r="R36" i="2"/>
  <c r="Q36" i="2"/>
  <c r="R40" i="2"/>
  <c r="Q40" i="2"/>
  <c r="R39" i="2"/>
  <c r="Q39" i="2"/>
  <c r="R42" i="2"/>
  <c r="Q42" i="2"/>
  <c r="R46" i="2"/>
  <c r="Q46" i="2"/>
  <c r="R49" i="2"/>
  <c r="Q49" i="2"/>
  <c r="R50" i="2"/>
  <c r="Q50" i="2"/>
  <c r="R52" i="2"/>
  <c r="Q52" i="2"/>
  <c r="R54" i="2"/>
  <c r="Q54" i="2"/>
  <c r="R53" i="2"/>
  <c r="Q53" i="2"/>
  <c r="R34" i="2"/>
  <c r="Q34" i="2"/>
  <c r="R57" i="2"/>
  <c r="Q57" i="2"/>
  <c r="R62" i="2"/>
  <c r="Q62" i="2"/>
  <c r="R60" i="2"/>
  <c r="Q60" i="2"/>
  <c r="R41" i="2"/>
  <c r="Q41" i="2"/>
  <c r="R31" i="2"/>
  <c r="Q31" i="2"/>
  <c r="R16" i="2"/>
  <c r="Q16" i="2"/>
  <c r="R20" i="2"/>
  <c r="Q20" i="2"/>
  <c r="R91" i="2"/>
  <c r="Q91" i="2"/>
  <c r="R32" i="2"/>
  <c r="Q32" i="2"/>
  <c r="R64" i="2"/>
  <c r="Q64" i="2"/>
  <c r="R69" i="2"/>
  <c r="Q69" i="2"/>
  <c r="R44" i="2"/>
  <c r="Q44" i="2"/>
  <c r="R51" i="2"/>
  <c r="Q51" i="2"/>
  <c r="R55" i="2"/>
  <c r="Q55" i="2"/>
  <c r="R61" i="2"/>
  <c r="Q61" i="2"/>
  <c r="R59" i="2"/>
  <c r="Q59" i="2"/>
  <c r="R72" i="2"/>
  <c r="Q72" i="2"/>
  <c r="R71" i="2"/>
  <c r="Q71" i="2"/>
  <c r="R75" i="2"/>
  <c r="Q75" i="2"/>
  <c r="R5" i="2"/>
  <c r="Q5" i="2"/>
  <c r="R6" i="2"/>
  <c r="Q6" i="2"/>
  <c r="R66" i="2"/>
  <c r="Q66" i="2"/>
  <c r="R43" i="2"/>
  <c r="Q43" i="2"/>
  <c r="R63" i="2"/>
  <c r="Q63" i="2"/>
  <c r="R74" i="2"/>
  <c r="Q74" i="2"/>
  <c r="R78" i="2"/>
  <c r="Q78" i="2"/>
  <c r="R82" i="2"/>
  <c r="Q82" i="2"/>
  <c r="R79" i="2"/>
  <c r="Q79" i="2"/>
  <c r="R94" i="2"/>
  <c r="Q94" i="2"/>
  <c r="R93" i="2"/>
  <c r="Q93" i="2"/>
  <c r="R26" i="2"/>
  <c r="Q26" i="2"/>
  <c r="R38" i="2"/>
  <c r="Q38" i="2"/>
  <c r="M4" i="2"/>
  <c r="L4" i="2"/>
  <c r="M8" i="2"/>
  <c r="L8" i="2"/>
  <c r="M9" i="2"/>
  <c r="L9" i="2"/>
  <c r="M10" i="2"/>
  <c r="L10" i="2"/>
  <c r="M12" i="2"/>
  <c r="L12" i="2"/>
  <c r="M15" i="2"/>
  <c r="L15" i="2"/>
  <c r="M17" i="2"/>
  <c r="L17" i="2"/>
  <c r="M19" i="2"/>
  <c r="L19" i="2"/>
  <c r="M22" i="2"/>
  <c r="L22" i="2"/>
  <c r="M23" i="2"/>
  <c r="L23" i="2"/>
  <c r="M25" i="2"/>
  <c r="L25" i="2"/>
  <c r="M28" i="2"/>
  <c r="L28" i="2"/>
  <c r="M27" i="2"/>
  <c r="L27" i="2"/>
  <c r="M29" i="2"/>
  <c r="L29" i="2"/>
  <c r="M30" i="2"/>
  <c r="L30" i="2"/>
  <c r="M14" i="2"/>
  <c r="L14" i="2"/>
  <c r="M35" i="2"/>
  <c r="L35" i="2"/>
  <c r="M36" i="2"/>
  <c r="L36" i="2"/>
  <c r="M40" i="2"/>
  <c r="L40" i="2"/>
  <c r="M39" i="2"/>
  <c r="L39" i="2"/>
  <c r="M42" i="2"/>
  <c r="L42" i="2"/>
  <c r="M46" i="2"/>
  <c r="L46" i="2"/>
  <c r="M49" i="2"/>
  <c r="L49" i="2"/>
  <c r="M50" i="2"/>
  <c r="L50" i="2"/>
  <c r="M52" i="2"/>
  <c r="L52" i="2"/>
  <c r="M54" i="2"/>
  <c r="L54" i="2"/>
  <c r="M53" i="2"/>
  <c r="L53" i="2"/>
  <c r="M34" i="2"/>
  <c r="L34" i="2"/>
  <c r="M57" i="2"/>
  <c r="L57" i="2"/>
  <c r="M62" i="2"/>
  <c r="L62" i="2"/>
  <c r="M60" i="2"/>
  <c r="L60" i="2"/>
  <c r="M41" i="2"/>
  <c r="L41" i="2"/>
  <c r="M31" i="2"/>
  <c r="L31" i="2"/>
  <c r="M16" i="2"/>
  <c r="L16" i="2"/>
  <c r="M20" i="2"/>
  <c r="L20" i="2"/>
  <c r="M91" i="2"/>
  <c r="L91" i="2"/>
  <c r="M32" i="2"/>
  <c r="L32" i="2"/>
  <c r="M64" i="2"/>
  <c r="L64" i="2"/>
  <c r="M69" i="2"/>
  <c r="L69" i="2"/>
  <c r="M44" i="2"/>
  <c r="L44" i="2"/>
  <c r="M51" i="2"/>
  <c r="L51" i="2"/>
  <c r="M55" i="2"/>
  <c r="L55" i="2"/>
  <c r="M61" i="2"/>
  <c r="L61" i="2"/>
  <c r="M59" i="2"/>
  <c r="L59" i="2"/>
  <c r="M72" i="2"/>
  <c r="L72" i="2"/>
  <c r="M79" i="2"/>
  <c r="L79" i="2"/>
  <c r="M94" i="2"/>
  <c r="L94" i="2"/>
  <c r="M93" i="2"/>
  <c r="L93" i="2"/>
  <c r="M26" i="2"/>
  <c r="L26" i="2"/>
  <c r="M38" i="2"/>
  <c r="L38" i="2"/>
  <c r="N38" i="2" l="1"/>
  <c r="S38" i="2"/>
  <c r="S93" i="2"/>
  <c r="S94" i="2"/>
  <c r="S66" i="2"/>
  <c r="S5" i="2"/>
  <c r="S61" i="2"/>
  <c r="S51" i="2"/>
  <c r="S41" i="2"/>
  <c r="Y18" i="2"/>
  <c r="Y84" i="2"/>
  <c r="Y86" i="2"/>
  <c r="Y88" i="2"/>
  <c r="Y90" i="2"/>
  <c r="Y76" i="2"/>
  <c r="Y73" i="2"/>
  <c r="Y65" i="2"/>
  <c r="Y47" i="2"/>
  <c r="Y33" i="2"/>
  <c r="Y96" i="2"/>
  <c r="Y98" i="2"/>
  <c r="Y100" i="2"/>
  <c r="N70" i="2"/>
  <c r="N18" i="2"/>
  <c r="S52" i="2"/>
  <c r="S32" i="2"/>
  <c r="S72" i="2"/>
  <c r="S71" i="2"/>
  <c r="S74" i="2"/>
  <c r="S69" i="2"/>
  <c r="S63" i="2"/>
  <c r="S64" i="2"/>
  <c r="S59" i="2"/>
  <c r="S60" i="2"/>
  <c r="S62" i="2"/>
  <c r="S57" i="2"/>
  <c r="S53" i="2"/>
  <c r="S54" i="2"/>
  <c r="S50" i="2"/>
  <c r="S49" i="2"/>
  <c r="S46" i="2"/>
  <c r="S43" i="2"/>
  <c r="S26" i="2"/>
  <c r="S75" i="2"/>
  <c r="S79" i="2"/>
  <c r="S78" i="2"/>
  <c r="S82" i="2"/>
  <c r="S91" i="2"/>
  <c r="S34" i="2"/>
  <c r="Z18" i="2"/>
  <c r="Z86" i="2"/>
  <c r="Z90" i="2"/>
  <c r="Z73" i="2"/>
  <c r="Z47" i="2"/>
  <c r="Z96" i="2"/>
  <c r="Z100" i="2"/>
  <c r="N26" i="2"/>
  <c r="N93" i="2"/>
  <c r="N94" i="2"/>
  <c r="N79" i="2"/>
  <c r="N72" i="2"/>
  <c r="N59" i="2"/>
  <c r="N61" i="2"/>
  <c r="N51" i="2"/>
  <c r="N69" i="2"/>
  <c r="N64" i="2"/>
  <c r="N32" i="2"/>
  <c r="N91" i="2"/>
  <c r="N41" i="2"/>
  <c r="N60" i="2"/>
  <c r="N62" i="2"/>
  <c r="N57" i="2"/>
  <c r="N34" i="2"/>
  <c r="N53" i="2"/>
  <c r="N54" i="2"/>
  <c r="N52" i="2"/>
  <c r="N50" i="2"/>
  <c r="N49" i="2"/>
  <c r="N46" i="2"/>
  <c r="N42" i="2"/>
  <c r="N39" i="2"/>
  <c r="N40" i="2"/>
  <c r="N36" i="2"/>
  <c r="N35" i="2"/>
  <c r="N14" i="2"/>
  <c r="N30" i="2"/>
  <c r="N29" i="2"/>
  <c r="N27" i="2"/>
  <c r="N28" i="2"/>
  <c r="N25" i="2"/>
  <c r="N23" i="2"/>
  <c r="N22" i="2"/>
  <c r="N19" i="2"/>
  <c r="N17" i="2"/>
  <c r="N15" i="2"/>
  <c r="N10" i="2"/>
  <c r="N9" i="2"/>
  <c r="N8" i="2"/>
  <c r="N4" i="2"/>
  <c r="Z84" i="2"/>
  <c r="Z88" i="2"/>
  <c r="Z76" i="2"/>
  <c r="Z65" i="2"/>
  <c r="Z33" i="2"/>
  <c r="Z98" i="2"/>
  <c r="S42" i="2"/>
  <c r="S39" i="2"/>
  <c r="S40" i="2"/>
  <c r="S36" i="2"/>
  <c r="S35" i="2"/>
  <c r="S14" i="2"/>
  <c r="S30" i="2"/>
  <c r="S29" i="2"/>
  <c r="S27" i="2"/>
  <c r="S28" i="2"/>
  <c r="S25" i="2"/>
  <c r="S23" i="2"/>
  <c r="S22" i="2"/>
  <c r="S19" i="2"/>
  <c r="S17" i="2"/>
  <c r="S15" i="2"/>
  <c r="S10" i="2"/>
  <c r="S9" i="2"/>
  <c r="S8" i="2"/>
  <c r="S4" i="2"/>
  <c r="S70" i="2"/>
  <c r="S18" i="2"/>
  <c r="S83" i="2"/>
  <c r="S84" i="2"/>
  <c r="S85" i="2"/>
  <c r="S86" i="2"/>
  <c r="S87" i="2"/>
  <c r="S88" i="2"/>
  <c r="S89" i="2"/>
  <c r="S90" i="2"/>
  <c r="S80" i="2"/>
  <c r="S76" i="2"/>
  <c r="S77" i="2"/>
  <c r="S73" i="2"/>
  <c r="S65" i="2"/>
  <c r="S58" i="2"/>
  <c r="S37" i="2"/>
  <c r="S33" i="2"/>
  <c r="S56" i="2"/>
  <c r="S96" i="2"/>
  <c r="S97" i="2"/>
  <c r="S98" i="2"/>
  <c r="S99" i="2"/>
  <c r="S100" i="2"/>
  <c r="Y70" i="2"/>
  <c r="Z70" i="2"/>
  <c r="Y83" i="2"/>
  <c r="Z83" i="2"/>
  <c r="Y85" i="2"/>
  <c r="Z85" i="2"/>
  <c r="Y87" i="2"/>
  <c r="Z87" i="2"/>
  <c r="Y89" i="2"/>
  <c r="Z89" i="2"/>
  <c r="Y80" i="2"/>
  <c r="Z80" i="2"/>
  <c r="Y77" i="2"/>
  <c r="Z77" i="2"/>
  <c r="Y58" i="2"/>
  <c r="Z58" i="2"/>
  <c r="Y37" i="2"/>
  <c r="Z37" i="2"/>
  <c r="Y56" i="2"/>
  <c r="Z56" i="2"/>
  <c r="Y97" i="2"/>
  <c r="Z97" i="2"/>
  <c r="Y99" i="2"/>
  <c r="Z99" i="2"/>
  <c r="S55" i="2"/>
  <c r="N55" i="2"/>
  <c r="N44" i="2"/>
  <c r="S44" i="2"/>
  <c r="S6" i="2"/>
  <c r="S12" i="2"/>
  <c r="N12" i="2"/>
  <c r="Y94" i="2"/>
  <c r="Y67" i="2"/>
  <c r="Y21" i="2"/>
  <c r="Y78" i="2"/>
  <c r="Y63" i="2"/>
  <c r="Y66" i="2"/>
  <c r="Y5" i="2"/>
  <c r="Y81" i="2"/>
  <c r="Y72" i="2"/>
  <c r="Y61" i="2"/>
  <c r="Y55" i="2"/>
  <c r="Y44" i="2"/>
  <c r="Y68" i="2"/>
  <c r="Y64" i="2"/>
  <c r="Y48" i="2"/>
  <c r="Y20" i="2"/>
  <c r="Y38" i="2"/>
  <c r="Y31" i="2"/>
  <c r="Y60" i="2"/>
  <c r="Y57" i="2"/>
  <c r="Y53" i="2"/>
  <c r="Y52" i="2"/>
  <c r="Y50" i="2"/>
  <c r="Y46" i="2"/>
  <c r="Y39" i="2"/>
  <c r="Y36" i="2"/>
  <c r="Y14" i="2"/>
  <c r="Y29" i="2"/>
  <c r="Z28" i="2"/>
  <c r="Y28" i="2"/>
  <c r="Y26" i="2"/>
  <c r="Y93" i="2"/>
  <c r="Y79" i="2"/>
  <c r="Y82" i="2"/>
  <c r="Y45" i="2"/>
  <c r="Y74" i="2"/>
  <c r="Y43" i="2"/>
  <c r="Y6" i="2"/>
  <c r="Y75" i="2"/>
  <c r="Y71" i="2"/>
  <c r="Y59" i="2"/>
  <c r="Y51" i="2"/>
  <c r="Y69" i="2"/>
  <c r="Y32" i="2"/>
  <c r="Y91" i="2"/>
  <c r="Y92" i="2"/>
  <c r="Y16" i="2"/>
  <c r="Y41" i="2"/>
  <c r="Y62" i="2"/>
  <c r="Y34" i="2"/>
  <c r="Y54" i="2"/>
  <c r="Y49" i="2"/>
  <c r="Y42" i="2"/>
  <c r="Y40" i="2"/>
  <c r="Y35" i="2"/>
  <c r="Y30" i="2"/>
  <c r="Y27" i="2"/>
  <c r="Y25" i="2"/>
  <c r="Y23" i="2"/>
  <c r="Y22" i="2"/>
  <c r="Y19" i="2"/>
  <c r="Y17" i="2"/>
  <c r="Y15" i="2"/>
  <c r="Y11" i="2"/>
  <c r="Y12" i="2"/>
  <c r="Y10" i="2"/>
  <c r="Y9" i="2"/>
  <c r="Y8" i="2"/>
  <c r="Y4" i="2"/>
  <c r="Y13" i="2"/>
  <c r="N31" i="2"/>
  <c r="S31" i="2"/>
  <c r="N20" i="2"/>
  <c r="S20" i="2"/>
  <c r="N16" i="2"/>
  <c r="S16" i="2"/>
  <c r="R3" i="5"/>
  <c r="Q3" i="5"/>
  <c r="M3" i="5"/>
  <c r="L3" i="5"/>
  <c r="R34" i="6"/>
  <c r="Q34" i="6"/>
  <c r="S34" i="6" s="1"/>
  <c r="R33" i="6"/>
  <c r="Q33" i="6"/>
  <c r="S33" i="6" s="1"/>
  <c r="M34" i="6"/>
  <c r="L34" i="6"/>
  <c r="N34" i="6" s="1"/>
  <c r="M33" i="6"/>
  <c r="L33" i="6"/>
  <c r="N33" i="6" s="1"/>
  <c r="AH31" i="6"/>
  <c r="AH32" i="6"/>
  <c r="AF36" i="6"/>
  <c r="AE36" i="6"/>
  <c r="AG36" i="6" s="1"/>
  <c r="AF35" i="6"/>
  <c r="AE35" i="6"/>
  <c r="AH35" i="6" s="1"/>
  <c r="X93" i="3"/>
  <c r="W93" i="3"/>
  <c r="Z93" i="3" s="1"/>
  <c r="X113" i="3"/>
  <c r="W113" i="3"/>
  <c r="Z113" i="3" s="1"/>
  <c r="AH30" i="6"/>
  <c r="AH29" i="6"/>
  <c r="AH28" i="6"/>
  <c r="AH27" i="6"/>
  <c r="AH2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AH13" i="6"/>
  <c r="AH12" i="6"/>
  <c r="AH11" i="6"/>
  <c r="AH10" i="6"/>
  <c r="AH9" i="6"/>
  <c r="AH8" i="6"/>
  <c r="AH7" i="6"/>
  <c r="AH6" i="6"/>
  <c r="AH5" i="6"/>
  <c r="AH4" i="6"/>
  <c r="AH3" i="6"/>
  <c r="AE30" i="6"/>
  <c r="AE29" i="6"/>
  <c r="AE28" i="6"/>
  <c r="AE27" i="6"/>
  <c r="AE26" i="6"/>
  <c r="AE25" i="6"/>
  <c r="AE24" i="6"/>
  <c r="AE23" i="6"/>
  <c r="AE22" i="6"/>
  <c r="AE21" i="6"/>
  <c r="AE20" i="6"/>
  <c r="AE19" i="6"/>
  <c r="AE18" i="6"/>
  <c r="AE17" i="6"/>
  <c r="AE16" i="6"/>
  <c r="AE15" i="6"/>
  <c r="AE14" i="6"/>
  <c r="AE13" i="6"/>
  <c r="AE12" i="6"/>
  <c r="AE11" i="6"/>
  <c r="AE10" i="6"/>
  <c r="AE9" i="6"/>
  <c r="AE8" i="6"/>
  <c r="AE7" i="6"/>
  <c r="AE6" i="6"/>
  <c r="AE5" i="6"/>
  <c r="AE4" i="6"/>
  <c r="AE3" i="6"/>
  <c r="AG3" i="6" s="1"/>
  <c r="AF30" i="6"/>
  <c r="AG30" i="6"/>
  <c r="AF29" i="6"/>
  <c r="AG29" i="6"/>
  <c r="AF28" i="6"/>
  <c r="AG28" i="6"/>
  <c r="AF27" i="6"/>
  <c r="AG27" i="6"/>
  <c r="AF26" i="6"/>
  <c r="AG26" i="6"/>
  <c r="AF25" i="6"/>
  <c r="AG25" i="6"/>
  <c r="AF24" i="6"/>
  <c r="AG24" i="6"/>
  <c r="AF23" i="6"/>
  <c r="AG23" i="6"/>
  <c r="AF22" i="6"/>
  <c r="AG22" i="6"/>
  <c r="AF21" i="6"/>
  <c r="AG21" i="6"/>
  <c r="AF20" i="6"/>
  <c r="AG20" i="6"/>
  <c r="AF19" i="6"/>
  <c r="AG19" i="6"/>
  <c r="AF18" i="6"/>
  <c r="AG18" i="6"/>
  <c r="AF17" i="6"/>
  <c r="AG17" i="6"/>
  <c r="AF16" i="6"/>
  <c r="AG16" i="6"/>
  <c r="AF15" i="6"/>
  <c r="AG15" i="6"/>
  <c r="AF14" i="6"/>
  <c r="AG14" i="6"/>
  <c r="AF13" i="6"/>
  <c r="AG13" i="6"/>
  <c r="AF12" i="6"/>
  <c r="AG12" i="6"/>
  <c r="AF11" i="6"/>
  <c r="AG11" i="6"/>
  <c r="AF10" i="6"/>
  <c r="AG10" i="6"/>
  <c r="AF9" i="6"/>
  <c r="AG9" i="6"/>
  <c r="AF8" i="6"/>
  <c r="AG8" i="6"/>
  <c r="AF7" i="6"/>
  <c r="AG7" i="6"/>
  <c r="AF6" i="6"/>
  <c r="AG6" i="6"/>
  <c r="AF5" i="6"/>
  <c r="AG5" i="6"/>
  <c r="AF4" i="6"/>
  <c r="AG4" i="6"/>
  <c r="AF3" i="6"/>
  <c r="AH36" i="6"/>
  <c r="X112" i="3"/>
  <c r="W112" i="3"/>
  <c r="Z112" i="3" s="1"/>
  <c r="W89" i="3"/>
  <c r="Z89" i="3" s="1"/>
  <c r="X89" i="3"/>
  <c r="W90" i="3"/>
  <c r="Z90" i="3" s="1"/>
  <c r="X90" i="3"/>
  <c r="W43" i="3"/>
  <c r="Z43" i="3" s="1"/>
  <c r="X43" i="3"/>
  <c r="W36" i="3"/>
  <c r="Z36" i="3" s="1"/>
  <c r="X36" i="3"/>
  <c r="W22" i="3"/>
  <c r="Z22" i="3" s="1"/>
  <c r="X22" i="3"/>
  <c r="L56" i="3"/>
  <c r="M56" i="3"/>
  <c r="Q56" i="3"/>
  <c r="R56" i="3"/>
  <c r="W56" i="3"/>
  <c r="Z56" i="3" s="1"/>
  <c r="X56" i="3"/>
  <c r="W94" i="3"/>
  <c r="Z94" i="3" s="1"/>
  <c r="X94" i="3"/>
  <c r="Y94" i="3" s="1"/>
  <c r="W39" i="3"/>
  <c r="Z39" i="3" s="1"/>
  <c r="X39" i="3"/>
  <c r="W61" i="3"/>
  <c r="Z61" i="3" s="1"/>
  <c r="X61" i="3"/>
  <c r="W73" i="3"/>
  <c r="Z73" i="3" s="1"/>
  <c r="X73" i="3"/>
  <c r="W49" i="3"/>
  <c r="Z49" i="3" s="1"/>
  <c r="X49" i="3"/>
  <c r="W65" i="3"/>
  <c r="Z65" i="3" s="1"/>
  <c r="X65" i="3"/>
  <c r="T111" i="3"/>
  <c r="W111" i="3" s="1"/>
  <c r="X41" i="3"/>
  <c r="W41" i="3"/>
  <c r="Z41" i="3" s="1"/>
  <c r="X87" i="3"/>
  <c r="W87" i="3"/>
  <c r="Z87" i="3" s="1"/>
  <c r="X32" i="3"/>
  <c r="W32" i="3"/>
  <c r="Z32" i="3" s="1"/>
  <c r="X7" i="3"/>
  <c r="W7" i="3"/>
  <c r="Z7" i="3" s="1"/>
  <c r="X8" i="3"/>
  <c r="W8" i="3"/>
  <c r="Z8" i="3" s="1"/>
  <c r="X27" i="3"/>
  <c r="W27" i="3"/>
  <c r="Z27" i="3" s="1"/>
  <c r="X5" i="3"/>
  <c r="W5" i="3"/>
  <c r="Z5" i="3" s="1"/>
  <c r="M74" i="3"/>
  <c r="L74" i="3"/>
  <c r="R74" i="3"/>
  <c r="Q74" i="3"/>
  <c r="X74" i="3"/>
  <c r="W74" i="3"/>
  <c r="Z74" i="3" s="1"/>
  <c r="M66" i="3"/>
  <c r="L66" i="3"/>
  <c r="R66" i="3"/>
  <c r="Q66" i="3"/>
  <c r="X66" i="3"/>
  <c r="W66" i="3"/>
  <c r="X101" i="3"/>
  <c r="W101" i="3"/>
  <c r="R101" i="3"/>
  <c r="Q101" i="3"/>
  <c r="M101" i="3"/>
  <c r="L101" i="3"/>
  <c r="M80" i="3"/>
  <c r="L80" i="3"/>
  <c r="X80" i="3"/>
  <c r="W80" i="3"/>
  <c r="Z80" i="3" s="1"/>
  <c r="R80" i="3"/>
  <c r="Q80" i="3"/>
  <c r="M40" i="3"/>
  <c r="L40" i="3"/>
  <c r="R40" i="3"/>
  <c r="Q40" i="3"/>
  <c r="X40" i="3"/>
  <c r="W40" i="3"/>
  <c r="Z40" i="3" s="1"/>
  <c r="X21" i="3"/>
  <c r="W21" i="3"/>
  <c r="Z21" i="3" s="1"/>
  <c r="X19" i="3"/>
  <c r="W19" i="3"/>
  <c r="Z19" i="3" s="1"/>
  <c r="X75" i="3"/>
  <c r="W75" i="3"/>
  <c r="Z75" i="3" s="1"/>
  <c r="X88" i="3"/>
  <c r="W88" i="3"/>
  <c r="R88" i="3"/>
  <c r="Q88" i="3"/>
  <c r="M88" i="3"/>
  <c r="L88" i="3"/>
  <c r="R47" i="3"/>
  <c r="Q47" i="3"/>
  <c r="M47" i="3"/>
  <c r="L47" i="3"/>
  <c r="X47" i="3"/>
  <c r="W47" i="3"/>
  <c r="Z47" i="3" s="1"/>
  <c r="R19" i="3"/>
  <c r="Q19" i="3"/>
  <c r="M19" i="3"/>
  <c r="L19" i="3"/>
  <c r="X57" i="3"/>
  <c r="W57" i="3"/>
  <c r="M57" i="3"/>
  <c r="L57" i="3"/>
  <c r="R57" i="3"/>
  <c r="Q57" i="3"/>
  <c r="W32" i="6"/>
  <c r="Z32" i="6" s="1"/>
  <c r="X32" i="6"/>
  <c r="W31" i="6"/>
  <c r="Z31" i="6" s="1"/>
  <c r="X31" i="6"/>
  <c r="X11" i="3"/>
  <c r="W11" i="3"/>
  <c r="Z11" i="3" s="1"/>
  <c r="X36" i="6"/>
  <c r="W36" i="6"/>
  <c r="Z36" i="6" s="1"/>
  <c r="R36" i="6"/>
  <c r="Q36" i="6"/>
  <c r="M36" i="6"/>
  <c r="L36" i="6"/>
  <c r="X35" i="6"/>
  <c r="W35" i="6"/>
  <c r="Z35" i="6" s="1"/>
  <c r="R35" i="6"/>
  <c r="Q35" i="6"/>
  <c r="S35" i="6" s="1"/>
  <c r="M35" i="6"/>
  <c r="L35" i="6"/>
  <c r="X30" i="6"/>
  <c r="Y30" i="6"/>
  <c r="W30" i="6"/>
  <c r="Z30" i="6" s="1"/>
  <c r="X29" i="6"/>
  <c r="Y29" i="6" s="1"/>
  <c r="W29" i="6"/>
  <c r="Z29" i="6" s="1"/>
  <c r="Q30" i="6"/>
  <c r="R30" i="6"/>
  <c r="R29" i="6"/>
  <c r="Q29" i="6"/>
  <c r="M30" i="6"/>
  <c r="N30" i="6" s="1"/>
  <c r="L30" i="6"/>
  <c r="M29" i="6"/>
  <c r="N29" i="6" s="1"/>
  <c r="L29" i="6"/>
  <c r="X28" i="6"/>
  <c r="W28" i="6"/>
  <c r="Z28" i="6" s="1"/>
  <c r="R28" i="6"/>
  <c r="Q28" i="6"/>
  <c r="M28" i="6"/>
  <c r="L28" i="6"/>
  <c r="X27" i="6"/>
  <c r="W27" i="6"/>
  <c r="R27" i="6"/>
  <c r="Q27" i="6"/>
  <c r="M27" i="6"/>
  <c r="L27" i="6"/>
  <c r="X26" i="6"/>
  <c r="W26" i="6"/>
  <c r="R26" i="6"/>
  <c r="Q26" i="6"/>
  <c r="M26" i="6"/>
  <c r="L26" i="6"/>
  <c r="X25" i="6"/>
  <c r="W25" i="6"/>
  <c r="R25" i="6"/>
  <c r="Q25" i="6"/>
  <c r="M25" i="6"/>
  <c r="L25" i="6"/>
  <c r="X24" i="6"/>
  <c r="W24" i="6"/>
  <c r="R24" i="6"/>
  <c r="Q24" i="6"/>
  <c r="M24" i="6"/>
  <c r="L24" i="6"/>
  <c r="X23" i="6"/>
  <c r="W23" i="6"/>
  <c r="R23" i="6"/>
  <c r="Q23" i="6"/>
  <c r="M23" i="6"/>
  <c r="L23" i="6"/>
  <c r="X22" i="6"/>
  <c r="W22" i="6"/>
  <c r="R22" i="6"/>
  <c r="Q22" i="6"/>
  <c r="M22" i="6"/>
  <c r="L22" i="6"/>
  <c r="X21" i="6"/>
  <c r="W21" i="6"/>
  <c r="R21" i="6"/>
  <c r="Q21" i="6"/>
  <c r="M21" i="6"/>
  <c r="L21" i="6"/>
  <c r="X20" i="6"/>
  <c r="W20" i="6"/>
  <c r="R20" i="6"/>
  <c r="Q20" i="6"/>
  <c r="M20" i="6"/>
  <c r="L20" i="6"/>
  <c r="X19" i="6"/>
  <c r="W19" i="6"/>
  <c r="R19" i="6"/>
  <c r="Q19" i="6"/>
  <c r="M19" i="6"/>
  <c r="L19" i="6"/>
  <c r="X18" i="6"/>
  <c r="W18" i="6"/>
  <c r="R18" i="6"/>
  <c r="Q18" i="6"/>
  <c r="M18" i="6"/>
  <c r="L18" i="6"/>
  <c r="X17" i="6"/>
  <c r="W17" i="6"/>
  <c r="R17" i="6"/>
  <c r="Q17" i="6"/>
  <c r="M17" i="6"/>
  <c r="L17" i="6"/>
  <c r="X16" i="6"/>
  <c r="W16" i="6"/>
  <c r="R16" i="6"/>
  <c r="Q16" i="6"/>
  <c r="M16" i="6"/>
  <c r="L16" i="6"/>
  <c r="X15" i="6"/>
  <c r="W15" i="6"/>
  <c r="R15" i="6"/>
  <c r="Q15" i="6"/>
  <c r="M15" i="6"/>
  <c r="L15" i="6"/>
  <c r="X14" i="6"/>
  <c r="W14" i="6"/>
  <c r="R14" i="6"/>
  <c r="Q14" i="6"/>
  <c r="M14" i="6"/>
  <c r="L14" i="6"/>
  <c r="X13" i="6"/>
  <c r="W13" i="6"/>
  <c r="R13" i="6"/>
  <c r="Q13" i="6"/>
  <c r="M13" i="6"/>
  <c r="L13" i="6"/>
  <c r="X12" i="6"/>
  <c r="W12" i="6"/>
  <c r="R12" i="6"/>
  <c r="Q12" i="6"/>
  <c r="M12" i="6"/>
  <c r="L12" i="6"/>
  <c r="X11" i="6"/>
  <c r="W11" i="6"/>
  <c r="R11" i="6"/>
  <c r="Q11" i="6"/>
  <c r="M11" i="6"/>
  <c r="L11" i="6"/>
  <c r="X10" i="6"/>
  <c r="W10" i="6"/>
  <c r="R10" i="6"/>
  <c r="Q10" i="6"/>
  <c r="M10" i="6"/>
  <c r="L10" i="6"/>
  <c r="X9" i="6"/>
  <c r="W9" i="6"/>
  <c r="R9" i="6"/>
  <c r="Q9" i="6"/>
  <c r="M9" i="6"/>
  <c r="L9" i="6"/>
  <c r="X8" i="6"/>
  <c r="W8" i="6"/>
  <c r="R8" i="6"/>
  <c r="Q8" i="6"/>
  <c r="M8" i="6"/>
  <c r="L8" i="6"/>
  <c r="X7" i="6"/>
  <c r="W7" i="6"/>
  <c r="R7" i="6"/>
  <c r="Q7" i="6"/>
  <c r="M7" i="6"/>
  <c r="L7" i="6"/>
  <c r="X6" i="6"/>
  <c r="W6" i="6"/>
  <c r="R6" i="6"/>
  <c r="Q6" i="6"/>
  <c r="M6" i="6"/>
  <c r="L6" i="6"/>
  <c r="X5" i="6"/>
  <c r="W5" i="6"/>
  <c r="R5" i="6"/>
  <c r="Q5" i="6"/>
  <c r="M5" i="6"/>
  <c r="L5" i="6"/>
  <c r="X4" i="6"/>
  <c r="W4" i="6"/>
  <c r="R4" i="6"/>
  <c r="Q4" i="6"/>
  <c r="M4" i="6"/>
  <c r="L4" i="6"/>
  <c r="X3" i="6"/>
  <c r="W3" i="6"/>
  <c r="R3" i="6"/>
  <c r="Q3" i="6"/>
  <c r="M3" i="6"/>
  <c r="L3" i="6"/>
  <c r="X20" i="3"/>
  <c r="W20" i="3"/>
  <c r="X3" i="3"/>
  <c r="W3" i="3"/>
  <c r="R20" i="3"/>
  <c r="Q20" i="3"/>
  <c r="R3" i="3"/>
  <c r="Q3" i="3"/>
  <c r="M20" i="3"/>
  <c r="L20" i="3"/>
  <c r="M3" i="3"/>
  <c r="L3" i="3"/>
  <c r="R11" i="3"/>
  <c r="Q11" i="3"/>
  <c r="M11" i="3"/>
  <c r="L11" i="3"/>
  <c r="R8" i="3"/>
  <c r="Q8" i="3"/>
  <c r="M8" i="3"/>
  <c r="L8" i="3"/>
  <c r="R32" i="3"/>
  <c r="Q32" i="3"/>
  <c r="R7" i="3"/>
  <c r="Q7" i="3"/>
  <c r="R27" i="3"/>
  <c r="Q27" i="3"/>
  <c r="R5" i="3"/>
  <c r="Q5" i="3"/>
  <c r="M32" i="3"/>
  <c r="L32" i="3"/>
  <c r="M7" i="3"/>
  <c r="L7" i="3"/>
  <c r="M27" i="3"/>
  <c r="L27" i="3"/>
  <c r="M5" i="3"/>
  <c r="L5" i="3"/>
  <c r="Y49" i="3" l="1"/>
  <c r="Y61" i="3"/>
  <c r="Y39" i="3"/>
  <c r="Y93" i="3"/>
  <c r="N3" i="5"/>
  <c r="S3" i="5"/>
  <c r="AG35" i="6"/>
  <c r="S36" i="6"/>
  <c r="Y65" i="3"/>
  <c r="S57" i="3"/>
  <c r="N57" i="3"/>
  <c r="Y57" i="3"/>
  <c r="S66" i="3"/>
  <c r="N66" i="3"/>
  <c r="S74" i="3"/>
  <c r="N74" i="3"/>
  <c r="Y73" i="3"/>
  <c r="Y56" i="3"/>
  <c r="S56" i="3"/>
  <c r="Y36" i="3"/>
  <c r="Y43" i="3"/>
  <c r="Y90" i="3"/>
  <c r="Y89" i="3"/>
  <c r="N5" i="3"/>
  <c r="N27" i="3"/>
  <c r="N7" i="3"/>
  <c r="N32" i="3"/>
  <c r="S5" i="3"/>
  <c r="S27" i="3"/>
  <c r="N56" i="3"/>
  <c r="Y113" i="3"/>
  <c r="N35" i="6"/>
  <c r="N36" i="6"/>
  <c r="Y112" i="3"/>
  <c r="N4" i="6"/>
  <c r="S4" i="6"/>
  <c r="Y4" i="6"/>
  <c r="N6" i="6"/>
  <c r="S6" i="6"/>
  <c r="Y6" i="6"/>
  <c r="N8" i="6"/>
  <c r="S8" i="6"/>
  <c r="Y8" i="6"/>
  <c r="N10" i="6"/>
  <c r="S10" i="6"/>
  <c r="Y10" i="6"/>
  <c r="N12" i="6"/>
  <c r="S12" i="6"/>
  <c r="Y12" i="6"/>
  <c r="N14" i="6"/>
  <c r="S14" i="6"/>
  <c r="Y14" i="6"/>
  <c r="N16" i="6"/>
  <c r="S16" i="6"/>
  <c r="Y16" i="6"/>
  <c r="N18" i="6"/>
  <c r="S18" i="6"/>
  <c r="Y18" i="6"/>
  <c r="N20" i="6"/>
  <c r="S20" i="6"/>
  <c r="Y20" i="6"/>
  <c r="N22" i="6"/>
  <c r="S22" i="6"/>
  <c r="Y22" i="6"/>
  <c r="N24" i="6"/>
  <c r="S24" i="6"/>
  <c r="Y24" i="6"/>
  <c r="Y26" i="6"/>
  <c r="N27" i="6"/>
  <c r="S28" i="6"/>
  <c r="Z111" i="3"/>
  <c r="X111" i="3"/>
  <c r="Y111" i="3" s="1"/>
  <c r="Y22" i="3"/>
  <c r="Z57" i="3"/>
  <c r="N8" i="3"/>
  <c r="S8" i="3"/>
  <c r="N11" i="3"/>
  <c r="S11" i="3"/>
  <c r="N3" i="3"/>
  <c r="N20" i="3"/>
  <c r="S3" i="3"/>
  <c r="S20" i="3"/>
  <c r="Y3" i="3"/>
  <c r="N19" i="3"/>
  <c r="S19" i="3"/>
  <c r="N47" i="3"/>
  <c r="S47" i="3"/>
  <c r="S40" i="3"/>
  <c r="N40" i="3"/>
  <c r="S80" i="3"/>
  <c r="N80" i="3"/>
  <c r="N101" i="3"/>
  <c r="S101" i="3"/>
  <c r="Y101" i="3"/>
  <c r="Y66" i="3"/>
  <c r="Z66" i="3"/>
  <c r="Y87" i="3"/>
  <c r="Y41" i="3"/>
  <c r="S32" i="3"/>
  <c r="S7" i="3"/>
  <c r="Y7" i="3"/>
  <c r="Y32" i="3"/>
  <c r="Y5" i="3"/>
  <c r="Y27" i="3"/>
  <c r="Y8" i="3"/>
  <c r="Y74" i="3"/>
  <c r="Z101" i="3"/>
  <c r="Y80" i="3"/>
  <c r="Y40" i="3"/>
  <c r="Y47" i="3"/>
  <c r="Y19" i="3"/>
  <c r="Y21" i="3"/>
  <c r="Y75" i="3"/>
  <c r="Y88" i="3"/>
  <c r="Z88" i="3"/>
  <c r="S88" i="3"/>
  <c r="N88" i="3"/>
  <c r="Y32" i="6"/>
  <c r="Y31" i="6"/>
  <c r="Y11" i="3"/>
  <c r="Z3" i="3"/>
  <c r="Y20" i="3"/>
  <c r="Z20" i="3"/>
  <c r="Y35" i="6"/>
  <c r="Y36" i="6"/>
  <c r="S29" i="6"/>
  <c r="S30" i="6"/>
  <c r="Z4" i="6"/>
  <c r="Z6" i="6"/>
  <c r="Z8" i="6"/>
  <c r="Z10" i="6"/>
  <c r="Z12" i="6"/>
  <c r="Z14" i="6"/>
  <c r="Z16" i="6"/>
  <c r="Z18" i="6"/>
  <c r="Z20" i="6"/>
  <c r="Z22" i="6"/>
  <c r="Z24" i="6"/>
  <c r="N3" i="6"/>
  <c r="S3" i="6"/>
  <c r="Y3" i="6"/>
  <c r="Z3" i="6"/>
  <c r="N5" i="6"/>
  <c r="S5" i="6"/>
  <c r="Y5" i="6"/>
  <c r="Z5" i="6"/>
  <c r="N7" i="6"/>
  <c r="S7" i="6"/>
  <c r="Y7" i="6"/>
  <c r="Z7" i="6"/>
  <c r="N9" i="6"/>
  <c r="S9" i="6"/>
  <c r="Y9" i="6"/>
  <c r="Z9" i="6"/>
  <c r="N11" i="6"/>
  <c r="S11" i="6"/>
  <c r="Y11" i="6"/>
  <c r="Z11" i="6"/>
  <c r="N13" i="6"/>
  <c r="S13" i="6"/>
  <c r="Y13" i="6"/>
  <c r="Z13" i="6"/>
  <c r="N15" i="6"/>
  <c r="S15" i="6"/>
  <c r="Y15" i="6"/>
  <c r="Z15" i="6"/>
  <c r="N17" i="6"/>
  <c r="S17" i="6"/>
  <c r="Y17" i="6"/>
  <c r="Z17" i="6"/>
  <c r="N19" i="6"/>
  <c r="S19" i="6"/>
  <c r="Y19" i="6"/>
  <c r="Z19" i="6"/>
  <c r="N21" i="6"/>
  <c r="S21" i="6"/>
  <c r="Y21" i="6"/>
  <c r="Z21" i="6"/>
  <c r="N23" i="6"/>
  <c r="S23" i="6"/>
  <c r="Y23" i="6"/>
  <c r="Z23" i="6"/>
  <c r="N25" i="6"/>
  <c r="S25" i="6"/>
  <c r="Y25" i="6"/>
  <c r="Z25" i="6"/>
  <c r="Y27" i="6"/>
  <c r="Z27" i="6"/>
  <c r="Z26" i="6"/>
  <c r="S27" i="6"/>
  <c r="S26" i="6"/>
  <c r="N28" i="6"/>
  <c r="N26" i="6"/>
  <c r="Y28" i="6"/>
  <c r="X37" i="1" l="1"/>
  <c r="W37" i="1"/>
  <c r="Z37" i="1" s="1"/>
  <c r="X14" i="1"/>
  <c r="W14" i="1"/>
  <c r="Z14" i="1" s="1"/>
  <c r="X6" i="1"/>
  <c r="W6" i="1"/>
  <c r="Z6" i="1" s="1"/>
  <c r="Y14" i="1" l="1"/>
  <c r="Y37" i="1"/>
  <c r="Y6" i="1"/>
  <c r="R37" i="1"/>
  <c r="Q37" i="1"/>
  <c r="R6" i="1"/>
  <c r="Q6" i="1"/>
  <c r="R14" i="1"/>
  <c r="Q14" i="1"/>
  <c r="M37" i="1"/>
  <c r="L37" i="1"/>
  <c r="M6" i="1"/>
  <c r="L6" i="1"/>
  <c r="M14" i="1"/>
  <c r="L14" i="1"/>
  <c r="N14" i="1" l="1"/>
  <c r="N6" i="1"/>
  <c r="N37" i="1"/>
  <c r="S14" i="1"/>
  <c r="S6" i="1"/>
  <c r="S37" i="1"/>
  <c r="X18" i="1" l="1"/>
  <c r="W18" i="1"/>
  <c r="Z18" i="1" s="1"/>
  <c r="R18" i="1"/>
  <c r="Q18" i="1"/>
  <c r="M18" i="1"/>
  <c r="L18" i="1"/>
  <c r="N18" i="1" l="1"/>
  <c r="S18" i="1"/>
  <c r="Y18" i="1"/>
  <c r="F50" i="5"/>
  <c r="R9" i="5"/>
  <c r="Q9" i="5"/>
  <c r="M9" i="5"/>
  <c r="L9" i="5"/>
  <c r="R27" i="5"/>
  <c r="Q27" i="5"/>
  <c r="M27" i="5"/>
  <c r="L27" i="5"/>
  <c r="R39" i="5"/>
  <c r="Q39" i="5"/>
  <c r="S39" i="5" s="1"/>
  <c r="M39" i="5"/>
  <c r="L39" i="5"/>
  <c r="N39" i="5" s="1"/>
  <c r="M13" i="5"/>
  <c r="L13" i="5"/>
  <c r="N13" i="5" s="1"/>
  <c r="R20" i="5"/>
  <c r="Q20" i="5"/>
  <c r="S20" i="5" s="1"/>
  <c r="M20" i="5"/>
  <c r="L20" i="5"/>
  <c r="N20" i="5" s="1"/>
  <c r="R22" i="5"/>
  <c r="Q22" i="5"/>
  <c r="S22" i="5" s="1"/>
  <c r="M22" i="5"/>
  <c r="L22" i="5"/>
  <c r="N22" i="5" s="1"/>
  <c r="R6" i="5"/>
  <c r="Q6" i="5"/>
  <c r="M6" i="5"/>
  <c r="L6" i="5"/>
  <c r="N6" i="5" s="1"/>
  <c r="R7" i="5"/>
  <c r="Q7" i="5"/>
  <c r="S7" i="5" s="1"/>
  <c r="M7" i="5"/>
  <c r="L7" i="5"/>
  <c r="N7" i="5" s="1"/>
  <c r="R10" i="5"/>
  <c r="Q10" i="5"/>
  <c r="S10" i="5" s="1"/>
  <c r="M10" i="5"/>
  <c r="L10" i="5"/>
  <c r="N10" i="5" s="1"/>
  <c r="R12" i="5"/>
  <c r="Q12" i="5"/>
  <c r="S12" i="5" s="1"/>
  <c r="M12" i="5"/>
  <c r="L12" i="5"/>
  <c r="N12" i="5" s="1"/>
  <c r="R14" i="5"/>
  <c r="Q14" i="5"/>
  <c r="S14" i="5" s="1"/>
  <c r="M14" i="5"/>
  <c r="L14" i="5"/>
  <c r="N14" i="5" s="1"/>
  <c r="R16" i="5"/>
  <c r="Q16" i="5"/>
  <c r="S16" i="5" s="1"/>
  <c r="M16" i="5"/>
  <c r="L16" i="5"/>
  <c r="N16" i="5" s="1"/>
  <c r="R18" i="5"/>
  <c r="Q18" i="5"/>
  <c r="S18" i="5" s="1"/>
  <c r="M18" i="5"/>
  <c r="L18" i="5"/>
  <c r="N18" i="5" s="1"/>
  <c r="R8" i="5"/>
  <c r="Q8" i="5"/>
  <c r="S8" i="5" s="1"/>
  <c r="M8" i="5"/>
  <c r="L8" i="5"/>
  <c r="N8" i="5" s="1"/>
  <c r="R23" i="5"/>
  <c r="Q23" i="5"/>
  <c r="S23" i="5" s="1"/>
  <c r="M23" i="5"/>
  <c r="L23" i="5"/>
  <c r="N23" i="5" s="1"/>
  <c r="R24" i="5"/>
  <c r="Q24" i="5"/>
  <c r="S24" i="5" s="1"/>
  <c r="M24" i="5"/>
  <c r="L24" i="5"/>
  <c r="N24" i="5" s="1"/>
  <c r="R29" i="5"/>
  <c r="Q29" i="5"/>
  <c r="S29" i="5" s="1"/>
  <c r="M29" i="5"/>
  <c r="L29" i="5"/>
  <c r="N29" i="5" s="1"/>
  <c r="R35" i="5"/>
  <c r="Q35" i="5"/>
  <c r="S35" i="5" s="1"/>
  <c r="M35" i="5"/>
  <c r="L35" i="5"/>
  <c r="N35" i="5" s="1"/>
  <c r="R21" i="5"/>
  <c r="Q21" i="5"/>
  <c r="S21" i="5" s="1"/>
  <c r="M21" i="5"/>
  <c r="L21" i="5"/>
  <c r="N21" i="5" s="1"/>
  <c r="R25" i="5"/>
  <c r="Q25" i="5"/>
  <c r="S25" i="5" s="1"/>
  <c r="M25" i="5"/>
  <c r="L25" i="5"/>
  <c r="N25" i="5" s="1"/>
  <c r="R26" i="5"/>
  <c r="Q26" i="5"/>
  <c r="S26" i="5" s="1"/>
  <c r="M26" i="5"/>
  <c r="L26" i="5"/>
  <c r="N26" i="5" s="1"/>
  <c r="R28" i="5"/>
  <c r="Q28" i="5"/>
  <c r="S28" i="5" s="1"/>
  <c r="M28" i="5"/>
  <c r="L28" i="5"/>
  <c r="N28" i="5" s="1"/>
  <c r="R33" i="5"/>
  <c r="Q33" i="5"/>
  <c r="S33" i="5" s="1"/>
  <c r="M33" i="5"/>
  <c r="L33" i="5"/>
  <c r="N33" i="5" s="1"/>
  <c r="R34" i="5"/>
  <c r="Q34" i="5"/>
  <c r="S34" i="5" s="1"/>
  <c r="M34" i="5"/>
  <c r="L34" i="5"/>
  <c r="N34" i="5" s="1"/>
  <c r="R36" i="5"/>
  <c r="Q36" i="5"/>
  <c r="S36" i="5" s="1"/>
  <c r="M36" i="5"/>
  <c r="L36" i="5"/>
  <c r="N36" i="5" s="1"/>
  <c r="R31" i="5"/>
  <c r="Q31" i="5"/>
  <c r="S31" i="5" s="1"/>
  <c r="M31" i="5"/>
  <c r="L31" i="5"/>
  <c r="N31" i="5" s="1"/>
  <c r="R37" i="5"/>
  <c r="Q37" i="5"/>
  <c r="S37" i="5" s="1"/>
  <c r="M37" i="5"/>
  <c r="L37" i="5"/>
  <c r="N37" i="5" s="1"/>
  <c r="R38" i="5"/>
  <c r="Q38" i="5"/>
  <c r="S38" i="5" s="1"/>
  <c r="M38" i="5"/>
  <c r="L38" i="5"/>
  <c r="N38" i="5" s="1"/>
  <c r="R15" i="5"/>
  <c r="Q15" i="5"/>
  <c r="S15" i="5" s="1"/>
  <c r="M15" i="5"/>
  <c r="L15" i="5"/>
  <c r="N15" i="5" s="1"/>
  <c r="S6" i="5" l="1"/>
  <c r="N27" i="5"/>
  <c r="S27" i="5"/>
  <c r="N9" i="5"/>
  <c r="S9" i="5"/>
  <c r="X135" i="1"/>
  <c r="X137" i="1"/>
  <c r="W135" i="1"/>
  <c r="Z135" i="1" s="1"/>
  <c r="W137" i="1"/>
  <c r="Z137" i="1" s="1"/>
  <c r="Y135" i="1" l="1"/>
  <c r="Y137" i="1"/>
  <c r="X59" i="1" l="1"/>
  <c r="W59" i="1"/>
  <c r="Z59" i="1" s="1"/>
  <c r="X28" i="1"/>
  <c r="W28" i="1"/>
  <c r="Z28" i="1" s="1"/>
  <c r="X101" i="1"/>
  <c r="W101" i="1"/>
  <c r="Z101" i="1" s="1"/>
  <c r="X92" i="1"/>
  <c r="W92" i="1"/>
  <c r="Z92" i="1" s="1"/>
  <c r="R59" i="1"/>
  <c r="Q59" i="1"/>
  <c r="R28" i="1"/>
  <c r="Q28" i="1"/>
  <c r="M59" i="1"/>
  <c r="L59" i="1"/>
  <c r="M28" i="1"/>
  <c r="L28" i="1"/>
  <c r="Y92" i="1" l="1"/>
  <c r="Y101" i="1"/>
  <c r="Y28" i="1"/>
  <c r="Y59" i="1"/>
  <c r="N59" i="1"/>
  <c r="S59" i="1"/>
  <c r="N28" i="1"/>
  <c r="S28" i="1"/>
  <c r="R41" i="3"/>
  <c r="Q41" i="3"/>
  <c r="R87" i="3"/>
  <c r="Q87" i="3"/>
  <c r="M41" i="3"/>
  <c r="L41" i="3"/>
  <c r="M87" i="3"/>
  <c r="L87" i="3"/>
  <c r="R10" i="3"/>
  <c r="Q10" i="3"/>
  <c r="R33" i="3"/>
  <c r="Q33" i="3"/>
  <c r="R6" i="3"/>
  <c r="Q6" i="3"/>
  <c r="R16" i="3"/>
  <c r="Q16" i="3"/>
  <c r="R109" i="3"/>
  <c r="Q109" i="3"/>
  <c r="R108" i="3"/>
  <c r="Q108" i="3"/>
  <c r="R106" i="3"/>
  <c r="Q106" i="3"/>
  <c r="R107" i="3"/>
  <c r="Q107" i="3"/>
  <c r="R103" i="3"/>
  <c r="Q103" i="3"/>
  <c r="R104" i="3"/>
  <c r="Q104" i="3"/>
  <c r="R102" i="3"/>
  <c r="Q102" i="3"/>
  <c r="R98" i="3"/>
  <c r="Q98" i="3"/>
  <c r="R97" i="3"/>
  <c r="Q97" i="3"/>
  <c r="R100" i="3"/>
  <c r="Q100" i="3"/>
  <c r="R91" i="3"/>
  <c r="Q91" i="3"/>
  <c r="R92" i="3"/>
  <c r="Q92" i="3"/>
  <c r="R95" i="3"/>
  <c r="Q95" i="3"/>
  <c r="R82" i="3"/>
  <c r="Q82" i="3"/>
  <c r="R63" i="3"/>
  <c r="Q63" i="3"/>
  <c r="R52" i="3"/>
  <c r="Q52" i="3"/>
  <c r="R35" i="3"/>
  <c r="Q35" i="3"/>
  <c r="R84" i="3"/>
  <c r="Q84" i="3"/>
  <c r="R83" i="3"/>
  <c r="Q83" i="3"/>
  <c r="R85" i="3"/>
  <c r="Q85" i="3"/>
  <c r="R86" i="3"/>
  <c r="Q86" i="3"/>
  <c r="R81" i="3"/>
  <c r="Q81" i="3"/>
  <c r="R78" i="3"/>
  <c r="Q78" i="3"/>
  <c r="R77" i="3"/>
  <c r="Q77" i="3"/>
  <c r="R75" i="3"/>
  <c r="Q75" i="3"/>
  <c r="R69" i="3"/>
  <c r="Q69" i="3"/>
  <c r="R71" i="3"/>
  <c r="Q71" i="3"/>
  <c r="R70" i="3"/>
  <c r="Q70" i="3"/>
  <c r="R68" i="3"/>
  <c r="Q68" i="3"/>
  <c r="R64" i="3"/>
  <c r="Q64" i="3"/>
  <c r="R67" i="3"/>
  <c r="Q67" i="3"/>
  <c r="R60" i="3"/>
  <c r="Q60" i="3"/>
  <c r="R59" i="3"/>
  <c r="Q59" i="3"/>
  <c r="R58" i="3"/>
  <c r="Q58" i="3"/>
  <c r="R55" i="3"/>
  <c r="Q55" i="3"/>
  <c r="R54" i="3"/>
  <c r="Q54" i="3"/>
  <c r="R51" i="3"/>
  <c r="Q51" i="3"/>
  <c r="R53" i="3"/>
  <c r="Q53" i="3"/>
  <c r="R38" i="3"/>
  <c r="Q38" i="3"/>
  <c r="R48" i="3"/>
  <c r="Q48" i="3"/>
  <c r="R44" i="3"/>
  <c r="Q44" i="3"/>
  <c r="R45" i="3"/>
  <c r="Q45" i="3"/>
  <c r="R46" i="3"/>
  <c r="Q46" i="3"/>
  <c r="R42" i="3"/>
  <c r="Q42" i="3"/>
  <c r="R37" i="3"/>
  <c r="Q37" i="3"/>
  <c r="R15" i="3"/>
  <c r="Q15" i="3"/>
  <c r="R50" i="3"/>
  <c r="Q50" i="3"/>
  <c r="R34" i="3"/>
  <c r="Q34" i="3"/>
  <c r="R30" i="3"/>
  <c r="Q30" i="3"/>
  <c r="R31" i="3"/>
  <c r="Q31" i="3"/>
  <c r="R28" i="3"/>
  <c r="Q28" i="3"/>
  <c r="R29" i="3"/>
  <c r="Q29" i="3"/>
  <c r="R25" i="3"/>
  <c r="Q25" i="3"/>
  <c r="R21" i="3"/>
  <c r="Q21" i="3"/>
  <c r="R4" i="3"/>
  <c r="Q4" i="3"/>
  <c r="R18" i="3"/>
  <c r="Q18" i="3"/>
  <c r="R17" i="3"/>
  <c r="Q17" i="3"/>
  <c r="R14" i="3"/>
  <c r="Q14" i="3"/>
  <c r="R13" i="3"/>
  <c r="Q13" i="3"/>
  <c r="R12" i="3"/>
  <c r="Q12" i="3"/>
  <c r="R76" i="3"/>
  <c r="Q76" i="3"/>
  <c r="R96" i="3"/>
  <c r="Q96" i="3"/>
  <c r="R24" i="3"/>
  <c r="Q24" i="3"/>
  <c r="X10" i="3"/>
  <c r="W10" i="3"/>
  <c r="Z10" i="3" s="1"/>
  <c r="X33" i="3"/>
  <c r="W33" i="3"/>
  <c r="Z33" i="3" s="1"/>
  <c r="X6" i="3"/>
  <c r="W6" i="3"/>
  <c r="Z6" i="3" s="1"/>
  <c r="X16" i="3"/>
  <c r="W16" i="3"/>
  <c r="X110" i="3"/>
  <c r="W110" i="3"/>
  <c r="Z110" i="3" s="1"/>
  <c r="X105" i="3"/>
  <c r="W105" i="3"/>
  <c r="X79" i="3"/>
  <c r="W79" i="3"/>
  <c r="Z79" i="3" s="1"/>
  <c r="X99" i="3"/>
  <c r="W99" i="3"/>
  <c r="X109" i="3"/>
  <c r="W109" i="3"/>
  <c r="Z109" i="3" s="1"/>
  <c r="X108" i="3"/>
  <c r="W108" i="3"/>
  <c r="X106" i="3"/>
  <c r="W106" i="3"/>
  <c r="Z106" i="3" s="1"/>
  <c r="X107" i="3"/>
  <c r="W107" i="3"/>
  <c r="X103" i="3"/>
  <c r="W103" i="3"/>
  <c r="Z103" i="3" s="1"/>
  <c r="X104" i="3"/>
  <c r="W104" i="3"/>
  <c r="X102" i="3"/>
  <c r="W102" i="3"/>
  <c r="Z102" i="3" s="1"/>
  <c r="X98" i="3"/>
  <c r="W98" i="3"/>
  <c r="X97" i="3"/>
  <c r="W97" i="3"/>
  <c r="Z97" i="3" s="1"/>
  <c r="X100" i="3"/>
  <c r="W100" i="3"/>
  <c r="X91" i="3"/>
  <c r="W91" i="3"/>
  <c r="Z91" i="3" s="1"/>
  <c r="X92" i="3"/>
  <c r="W92" i="3"/>
  <c r="X95" i="3"/>
  <c r="W95" i="3"/>
  <c r="Z95" i="3" s="1"/>
  <c r="X82" i="3"/>
  <c r="W82" i="3"/>
  <c r="X63" i="3"/>
  <c r="W63" i="3"/>
  <c r="Z63" i="3" s="1"/>
  <c r="X52" i="3"/>
  <c r="W52" i="3"/>
  <c r="X35" i="3"/>
  <c r="W35" i="3"/>
  <c r="Z35" i="3" s="1"/>
  <c r="X84" i="3"/>
  <c r="W84" i="3"/>
  <c r="X83" i="3"/>
  <c r="W83" i="3"/>
  <c r="Z83" i="3" s="1"/>
  <c r="X85" i="3"/>
  <c r="W85" i="3"/>
  <c r="X86" i="3"/>
  <c r="W86" i="3"/>
  <c r="Z86" i="3" s="1"/>
  <c r="X81" i="3"/>
  <c r="W81" i="3"/>
  <c r="X78" i="3"/>
  <c r="W78" i="3"/>
  <c r="Z78" i="3" s="1"/>
  <c r="X77" i="3"/>
  <c r="W77" i="3"/>
  <c r="Z77" i="3" s="1"/>
  <c r="X69" i="3"/>
  <c r="W69" i="3"/>
  <c r="Z69" i="3" s="1"/>
  <c r="X72" i="3"/>
  <c r="W72" i="3"/>
  <c r="X71" i="3"/>
  <c r="W71" i="3"/>
  <c r="Z71" i="3" s="1"/>
  <c r="X70" i="3"/>
  <c r="W70" i="3"/>
  <c r="X68" i="3"/>
  <c r="W68" i="3"/>
  <c r="Z68" i="3" s="1"/>
  <c r="X64" i="3"/>
  <c r="W64" i="3"/>
  <c r="X67" i="3"/>
  <c r="W67" i="3"/>
  <c r="Z67" i="3" s="1"/>
  <c r="X60" i="3"/>
  <c r="W60" i="3"/>
  <c r="X59" i="3"/>
  <c r="W59" i="3"/>
  <c r="Z59" i="3" s="1"/>
  <c r="X58" i="3"/>
  <c r="W58" i="3"/>
  <c r="X55" i="3"/>
  <c r="W55" i="3"/>
  <c r="Z55" i="3" s="1"/>
  <c r="X54" i="3"/>
  <c r="W54" i="3"/>
  <c r="X51" i="3"/>
  <c r="W51" i="3"/>
  <c r="Z51" i="3" s="1"/>
  <c r="X53" i="3"/>
  <c r="W53" i="3"/>
  <c r="X38" i="3"/>
  <c r="W38" i="3"/>
  <c r="Z38" i="3" s="1"/>
  <c r="X48" i="3"/>
  <c r="W48" i="3"/>
  <c r="X44" i="3"/>
  <c r="W44" i="3"/>
  <c r="Z44" i="3" s="1"/>
  <c r="X45" i="3"/>
  <c r="W45" i="3"/>
  <c r="X46" i="3"/>
  <c r="W46" i="3"/>
  <c r="Z46" i="3" s="1"/>
  <c r="X42" i="3"/>
  <c r="W42" i="3"/>
  <c r="X37" i="3"/>
  <c r="W37" i="3"/>
  <c r="X15" i="3"/>
  <c r="W15" i="3"/>
  <c r="Z15" i="3" s="1"/>
  <c r="X50" i="3"/>
  <c r="W50" i="3"/>
  <c r="Z50" i="3" s="1"/>
  <c r="X34" i="3"/>
  <c r="W34" i="3"/>
  <c r="Z34" i="3" s="1"/>
  <c r="X30" i="3"/>
  <c r="W30" i="3"/>
  <c r="Z30" i="3" s="1"/>
  <c r="X31" i="3"/>
  <c r="W31" i="3"/>
  <c r="Z31" i="3" s="1"/>
  <c r="X28" i="3"/>
  <c r="W28" i="3"/>
  <c r="Z28" i="3" s="1"/>
  <c r="X29" i="3"/>
  <c r="W29" i="3"/>
  <c r="Z29" i="3" s="1"/>
  <c r="X25" i="3"/>
  <c r="W25" i="3"/>
  <c r="Z25" i="3" s="1"/>
  <c r="X4" i="3"/>
  <c r="W4" i="3"/>
  <c r="Z4" i="3" s="1"/>
  <c r="X18" i="3"/>
  <c r="W18" i="3"/>
  <c r="Z18" i="3" s="1"/>
  <c r="X17" i="3"/>
  <c r="W17" i="3"/>
  <c r="Z17" i="3" s="1"/>
  <c r="X14" i="3"/>
  <c r="W14" i="3"/>
  <c r="Z14" i="3" s="1"/>
  <c r="X12" i="3"/>
  <c r="W12" i="3"/>
  <c r="Z12" i="3" s="1"/>
  <c r="X76" i="3"/>
  <c r="W76" i="3"/>
  <c r="Z76" i="3" s="1"/>
  <c r="X24" i="3"/>
  <c r="W24" i="3"/>
  <c r="Z24" i="3" s="1"/>
  <c r="X96" i="3"/>
  <c r="W96" i="3"/>
  <c r="Z96" i="3" s="1"/>
  <c r="X13" i="3"/>
  <c r="W13" i="3"/>
  <c r="M10" i="3"/>
  <c r="L10" i="3"/>
  <c r="M33" i="3"/>
  <c r="L33" i="3"/>
  <c r="M6" i="3"/>
  <c r="L6" i="3"/>
  <c r="M16" i="3"/>
  <c r="L16" i="3"/>
  <c r="M109" i="3"/>
  <c r="L109" i="3"/>
  <c r="M108" i="3"/>
  <c r="L108" i="3"/>
  <c r="M106" i="3"/>
  <c r="L106" i="3"/>
  <c r="M107" i="3"/>
  <c r="L107" i="3"/>
  <c r="M103" i="3"/>
  <c r="L103" i="3"/>
  <c r="M104" i="3"/>
  <c r="L104" i="3"/>
  <c r="M102" i="3"/>
  <c r="L102" i="3"/>
  <c r="M98" i="3"/>
  <c r="L98" i="3"/>
  <c r="M97" i="3"/>
  <c r="L97" i="3"/>
  <c r="M100" i="3"/>
  <c r="L100" i="3"/>
  <c r="M91" i="3"/>
  <c r="L91" i="3"/>
  <c r="M92" i="3"/>
  <c r="L92" i="3"/>
  <c r="M95" i="3"/>
  <c r="L95" i="3"/>
  <c r="M82" i="3"/>
  <c r="L82" i="3"/>
  <c r="M63" i="3"/>
  <c r="L63" i="3"/>
  <c r="M52" i="3"/>
  <c r="L52" i="3"/>
  <c r="M35" i="3"/>
  <c r="L35" i="3"/>
  <c r="M84" i="3"/>
  <c r="L84" i="3"/>
  <c r="M83" i="3"/>
  <c r="L83" i="3"/>
  <c r="M85" i="3"/>
  <c r="L85" i="3"/>
  <c r="M86" i="3"/>
  <c r="L86" i="3"/>
  <c r="M81" i="3"/>
  <c r="L81" i="3"/>
  <c r="M78" i="3"/>
  <c r="L78" i="3"/>
  <c r="M77" i="3"/>
  <c r="L77" i="3"/>
  <c r="M75" i="3"/>
  <c r="L75" i="3"/>
  <c r="M69" i="3"/>
  <c r="L69" i="3"/>
  <c r="M71" i="3"/>
  <c r="L71" i="3"/>
  <c r="M70" i="3"/>
  <c r="L70" i="3"/>
  <c r="M68" i="3"/>
  <c r="L68" i="3"/>
  <c r="M64" i="3"/>
  <c r="L64" i="3"/>
  <c r="M67" i="3"/>
  <c r="L67" i="3"/>
  <c r="M60" i="3"/>
  <c r="L60" i="3"/>
  <c r="M59" i="3"/>
  <c r="L59" i="3"/>
  <c r="M58" i="3"/>
  <c r="L58" i="3"/>
  <c r="M55" i="3"/>
  <c r="L55" i="3"/>
  <c r="M54" i="3"/>
  <c r="L54" i="3"/>
  <c r="M51" i="3"/>
  <c r="L51" i="3"/>
  <c r="M53" i="3"/>
  <c r="L53" i="3"/>
  <c r="M38" i="3"/>
  <c r="L38" i="3"/>
  <c r="M48" i="3"/>
  <c r="L48" i="3"/>
  <c r="M44" i="3"/>
  <c r="L44" i="3"/>
  <c r="M45" i="3"/>
  <c r="L45" i="3"/>
  <c r="M46" i="3"/>
  <c r="L46" i="3"/>
  <c r="M42" i="3"/>
  <c r="L42" i="3"/>
  <c r="M37" i="3"/>
  <c r="L37" i="3"/>
  <c r="M15" i="3"/>
  <c r="L15" i="3"/>
  <c r="M50" i="3"/>
  <c r="L50" i="3"/>
  <c r="M34" i="3"/>
  <c r="L34" i="3"/>
  <c r="M30" i="3"/>
  <c r="L30" i="3"/>
  <c r="M31" i="3"/>
  <c r="L31" i="3"/>
  <c r="M28" i="3"/>
  <c r="L28" i="3"/>
  <c r="M29" i="3"/>
  <c r="L29" i="3"/>
  <c r="M25" i="3"/>
  <c r="L25" i="3"/>
  <c r="M21" i="3"/>
  <c r="L21" i="3"/>
  <c r="M4" i="3"/>
  <c r="L4" i="3"/>
  <c r="M18" i="3"/>
  <c r="L18" i="3"/>
  <c r="M17" i="3"/>
  <c r="L17" i="3"/>
  <c r="M14" i="3"/>
  <c r="L14" i="3"/>
  <c r="M13" i="3"/>
  <c r="L13" i="3"/>
  <c r="M12" i="3"/>
  <c r="L12" i="3"/>
  <c r="M24" i="3"/>
  <c r="L24" i="3"/>
  <c r="M96" i="3"/>
  <c r="L96" i="3"/>
  <c r="M76" i="3"/>
  <c r="L76" i="3"/>
  <c r="S76" i="3" l="1"/>
  <c r="S12" i="3"/>
  <c r="S28" i="3"/>
  <c r="S30" i="3"/>
  <c r="S46" i="3"/>
  <c r="S67" i="3"/>
  <c r="S81" i="3"/>
  <c r="S86" i="3"/>
  <c r="S91" i="3"/>
  <c r="S100" i="3"/>
  <c r="S34" i="3"/>
  <c r="S4" i="3"/>
  <c r="S18" i="3"/>
  <c r="S48" i="3"/>
  <c r="S108" i="3"/>
  <c r="S97" i="3"/>
  <c r="S55" i="3"/>
  <c r="S92" i="3"/>
  <c r="S106" i="3"/>
  <c r="S83" i="3"/>
  <c r="S64" i="3"/>
  <c r="S54" i="3"/>
  <c r="S15" i="3"/>
  <c r="S29" i="3"/>
  <c r="S58" i="3"/>
  <c r="S45" i="3"/>
  <c r="S31" i="3"/>
  <c r="S70" i="3"/>
  <c r="S59" i="3"/>
  <c r="S82" i="3"/>
  <c r="S77" i="3"/>
  <c r="S25" i="3"/>
  <c r="S107" i="3"/>
  <c r="S98" i="3"/>
  <c r="S71" i="3"/>
  <c r="S35" i="3"/>
  <c r="S84" i="3"/>
  <c r="S42" i="3"/>
  <c r="S78" i="3"/>
  <c r="S102" i="3"/>
  <c r="S109" i="3"/>
  <c r="S103" i="3"/>
  <c r="S52" i="3"/>
  <c r="S75" i="3"/>
  <c r="S95" i="3"/>
  <c r="S13" i="3"/>
  <c r="S50" i="3"/>
  <c r="S60" i="3"/>
  <c r="S53" i="3"/>
  <c r="S51" i="3"/>
  <c r="S63" i="3"/>
  <c r="S104" i="3"/>
  <c r="S69" i="3"/>
  <c r="S85" i="3"/>
  <c r="S38" i="3"/>
  <c r="S21" i="3"/>
  <c r="N87" i="3"/>
  <c r="N41" i="3"/>
  <c r="S41" i="3"/>
  <c r="S17" i="3"/>
  <c r="S68" i="3"/>
  <c r="S14" i="3"/>
  <c r="S44" i="3"/>
  <c r="S37" i="3"/>
  <c r="N76" i="3"/>
  <c r="N14" i="3"/>
  <c r="N18" i="3"/>
  <c r="N4" i="3"/>
  <c r="N21" i="3"/>
  <c r="N29" i="3"/>
  <c r="N34" i="3"/>
  <c r="N50" i="3"/>
  <c r="N37" i="3"/>
  <c r="N42" i="3"/>
  <c r="N46" i="3"/>
  <c r="N44" i="3"/>
  <c r="N38" i="3"/>
  <c r="N51" i="3"/>
  <c r="N54" i="3"/>
  <c r="N55" i="3"/>
  <c r="N59" i="3"/>
  <c r="N60" i="3"/>
  <c r="N67" i="3"/>
  <c r="N68" i="3"/>
  <c r="N70" i="3"/>
  <c r="N71" i="3"/>
  <c r="N69" i="3"/>
  <c r="N75" i="3"/>
  <c r="N78" i="3"/>
  <c r="N81" i="3"/>
  <c r="N86" i="3"/>
  <c r="N85" i="3"/>
  <c r="N83" i="3"/>
  <c r="N35" i="3"/>
  <c r="N52" i="3"/>
  <c r="N63" i="3"/>
  <c r="N82" i="3"/>
  <c r="N92" i="3"/>
  <c r="N91" i="3"/>
  <c r="N100" i="3"/>
  <c r="N97" i="3"/>
  <c r="N98" i="3"/>
  <c r="N102" i="3"/>
  <c r="N103" i="3"/>
  <c r="N107" i="3"/>
  <c r="N106" i="3"/>
  <c r="N108" i="3"/>
  <c r="N109" i="3"/>
  <c r="Y13" i="3"/>
  <c r="Y37" i="3"/>
  <c r="Y53" i="3"/>
  <c r="Y54" i="3"/>
  <c r="Y58" i="3"/>
  <c r="Y60" i="3"/>
  <c r="Y64" i="3"/>
  <c r="Y70" i="3"/>
  <c r="Y81" i="3"/>
  <c r="Y52" i="3"/>
  <c r="Y82" i="3"/>
  <c r="Y100" i="3"/>
  <c r="Y16" i="3"/>
  <c r="Z37" i="3"/>
  <c r="Z13" i="3"/>
  <c r="Z54" i="3"/>
  <c r="Z70" i="3"/>
  <c r="Z64" i="3"/>
  <c r="Z100" i="3"/>
  <c r="Z53" i="3"/>
  <c r="Z58" i="3"/>
  <c r="Z81" i="3"/>
  <c r="S96" i="3"/>
  <c r="N28" i="3"/>
  <c r="S10" i="3"/>
  <c r="N10" i="3"/>
  <c r="N24" i="3"/>
  <c r="S24" i="3"/>
  <c r="S33" i="3"/>
  <c r="N33" i="3"/>
  <c r="S16" i="3"/>
  <c r="N16" i="3"/>
  <c r="Z16" i="3"/>
  <c r="S6" i="3"/>
  <c r="N6" i="3"/>
  <c r="S87" i="3"/>
  <c r="Y85" i="3"/>
  <c r="Z85" i="3"/>
  <c r="Y84" i="3"/>
  <c r="Z84" i="3"/>
  <c r="Y92" i="3"/>
  <c r="Z92" i="3"/>
  <c r="Y98" i="3"/>
  <c r="Z98" i="3"/>
  <c r="Y99" i="3"/>
  <c r="Z99" i="3"/>
  <c r="Y105" i="3"/>
  <c r="Z105" i="3"/>
  <c r="Y104" i="3"/>
  <c r="Z104" i="3"/>
  <c r="Y107" i="3"/>
  <c r="Z107" i="3"/>
  <c r="Y108" i="3"/>
  <c r="Z108" i="3"/>
  <c r="Z82" i="3"/>
  <c r="Y72" i="3"/>
  <c r="Z72" i="3"/>
  <c r="Z60" i="3"/>
  <c r="Z52" i="3"/>
  <c r="Y48" i="3"/>
  <c r="Z48" i="3"/>
  <c r="Y45" i="3"/>
  <c r="Z45" i="3"/>
  <c r="Y42" i="3"/>
  <c r="Z42" i="3"/>
  <c r="Y96" i="3"/>
  <c r="Y24" i="3"/>
  <c r="Y76" i="3"/>
  <c r="Y12" i="3"/>
  <c r="Y14" i="3"/>
  <c r="Y17" i="3"/>
  <c r="Y18" i="3"/>
  <c r="Y4" i="3"/>
  <c r="Y25" i="3"/>
  <c r="Y29" i="3"/>
  <c r="Y28" i="3"/>
  <c r="Y31" i="3"/>
  <c r="Y30" i="3"/>
  <c r="Y34" i="3"/>
  <c r="Y50" i="3"/>
  <c r="Y15" i="3"/>
  <c r="Y46" i="3"/>
  <c r="Y44" i="3"/>
  <c r="Y38" i="3"/>
  <c r="Y51" i="3"/>
  <c r="Y55" i="3"/>
  <c r="Y59" i="3"/>
  <c r="Y67" i="3"/>
  <c r="Y68" i="3"/>
  <c r="Y71" i="3"/>
  <c r="Y69" i="3"/>
  <c r="Y77" i="3"/>
  <c r="Y78" i="3"/>
  <c r="Y86" i="3"/>
  <c r="Y83" i="3"/>
  <c r="Y35" i="3"/>
  <c r="Y63" i="3"/>
  <c r="Y95" i="3"/>
  <c r="Y91" i="3"/>
  <c r="Y97" i="3"/>
  <c r="Y102" i="3"/>
  <c r="Y103" i="3"/>
  <c r="Y106" i="3"/>
  <c r="Y109" i="3"/>
  <c r="Y79" i="3"/>
  <c r="Y110" i="3"/>
  <c r="Y6" i="3"/>
  <c r="Y33" i="3"/>
  <c r="Y10" i="3"/>
  <c r="N104" i="3"/>
  <c r="N48" i="3"/>
  <c r="N95" i="3"/>
  <c r="N84" i="3"/>
  <c r="N30" i="3"/>
  <c r="N77" i="3"/>
  <c r="N12" i="3"/>
  <c r="N13" i="3"/>
  <c r="N96" i="3"/>
  <c r="N17" i="3"/>
  <c r="N25" i="3"/>
  <c r="N31" i="3"/>
  <c r="N15" i="3"/>
  <c r="N45" i="3"/>
  <c r="N53" i="3"/>
  <c r="N58" i="3"/>
  <c r="N64" i="3"/>
  <c r="X117" i="1"/>
  <c r="W117" i="1"/>
  <c r="Z117" i="1" s="1"/>
  <c r="X84" i="1"/>
  <c r="W84" i="1"/>
  <c r="Z84" i="1" s="1"/>
  <c r="Y117" i="1" l="1"/>
  <c r="Y84" i="1"/>
  <c r="X45" i="1"/>
  <c r="W45" i="1"/>
  <c r="Z45" i="1" s="1"/>
  <c r="X8" i="1"/>
  <c r="W8" i="1"/>
  <c r="Z8" i="1" s="1"/>
  <c r="X11" i="1"/>
  <c r="W11" i="1"/>
  <c r="Z11" i="1" s="1"/>
  <c r="X85" i="1"/>
  <c r="W85" i="1"/>
  <c r="Z85" i="1" s="1"/>
  <c r="R45" i="1"/>
  <c r="Q45" i="1"/>
  <c r="R8" i="1"/>
  <c r="Q8" i="1"/>
  <c r="R11" i="1"/>
  <c r="Q11" i="1"/>
  <c r="M45" i="1"/>
  <c r="L45" i="1"/>
  <c r="M8" i="1"/>
  <c r="L8" i="1"/>
  <c r="M11" i="1"/>
  <c r="L11" i="1"/>
  <c r="R85" i="1"/>
  <c r="Q85" i="1"/>
  <c r="M85" i="1"/>
  <c r="L85" i="1"/>
  <c r="Y45" i="1" l="1"/>
  <c r="N85" i="1"/>
  <c r="S85" i="1"/>
  <c r="N11" i="1"/>
  <c r="N8" i="1"/>
  <c r="N45" i="1"/>
  <c r="S11" i="1"/>
  <c r="S8" i="1"/>
  <c r="S45" i="1"/>
  <c r="Y11" i="1"/>
  <c r="Y8" i="1"/>
  <c r="Y85" i="1"/>
  <c r="X48" i="1"/>
  <c r="W48" i="1"/>
  <c r="Z48" i="1" s="1"/>
  <c r="X31" i="1"/>
  <c r="W31" i="1"/>
  <c r="X10" i="1"/>
  <c r="W10" i="1"/>
  <c r="X4" i="1"/>
  <c r="W4" i="1"/>
  <c r="R31" i="1"/>
  <c r="Q31" i="1"/>
  <c r="R10" i="1"/>
  <c r="Q10" i="1"/>
  <c r="R4" i="1"/>
  <c r="Q4" i="1"/>
  <c r="M31" i="1"/>
  <c r="M10" i="1"/>
  <c r="M4" i="1"/>
  <c r="L31" i="1"/>
  <c r="L10" i="1"/>
  <c r="L4" i="1"/>
  <c r="Y10" i="1" l="1"/>
  <c r="S10" i="1"/>
  <c r="Z10" i="1"/>
  <c r="Y4" i="1"/>
  <c r="Z4" i="1"/>
  <c r="Y31" i="1"/>
  <c r="Z31" i="1"/>
  <c r="Y48" i="1"/>
  <c r="N10" i="1"/>
  <c r="N4" i="1"/>
  <c r="N31" i="1"/>
  <c r="S31" i="1"/>
  <c r="S4" i="1"/>
  <c r="X17" i="1"/>
  <c r="W17" i="1"/>
  <c r="Z17" i="1" s="1"/>
  <c r="X40" i="1"/>
  <c r="W40" i="1"/>
  <c r="Z40" i="1" s="1"/>
  <c r="R40" i="1"/>
  <c r="Q40" i="1"/>
  <c r="M40" i="1"/>
  <c r="L40" i="1"/>
  <c r="X88" i="1"/>
  <c r="X89" i="1"/>
  <c r="W88" i="1"/>
  <c r="Z88" i="1" s="1"/>
  <c r="W89" i="1"/>
  <c r="Z89" i="1" s="1"/>
  <c r="R88" i="1"/>
  <c r="Q88" i="1"/>
  <c r="R89" i="1"/>
  <c r="Q89" i="1"/>
  <c r="M88" i="1"/>
  <c r="L88" i="1"/>
  <c r="M89" i="1"/>
  <c r="L89" i="1"/>
  <c r="S88" i="1" l="1"/>
  <c r="N40" i="1"/>
  <c r="S40" i="1"/>
  <c r="Y89" i="1"/>
  <c r="N89" i="1"/>
  <c r="N88" i="1"/>
  <c r="S89" i="1"/>
  <c r="Y88" i="1"/>
  <c r="Y40" i="1"/>
  <c r="Y17" i="1"/>
  <c r="R123" i="1"/>
  <c r="Q123" i="1"/>
  <c r="M123" i="1"/>
  <c r="L123" i="1"/>
  <c r="R77" i="1"/>
  <c r="Q77" i="1"/>
  <c r="M77" i="1"/>
  <c r="L77" i="1"/>
  <c r="R78" i="1"/>
  <c r="Q78" i="1"/>
  <c r="M78" i="1"/>
  <c r="L78" i="1"/>
  <c r="X77" i="1"/>
  <c r="W77" i="1"/>
  <c r="Z77" i="1" s="1"/>
  <c r="X78" i="1"/>
  <c r="W78" i="1"/>
  <c r="Z78" i="1" s="1"/>
  <c r="X123" i="1"/>
  <c r="W123" i="1"/>
  <c r="Z123" i="1" s="1"/>
  <c r="N78" i="1" l="1"/>
  <c r="S78" i="1"/>
  <c r="N77" i="1"/>
  <c r="S77" i="1"/>
  <c r="N123" i="1"/>
  <c r="S123" i="1"/>
  <c r="Y123" i="1"/>
  <c r="Y78" i="1"/>
  <c r="Y77" i="1"/>
  <c r="M48" i="1" l="1"/>
  <c r="L48" i="1"/>
  <c r="R48" i="1"/>
  <c r="Q48" i="1"/>
  <c r="S48" i="1" l="1"/>
  <c r="N48" i="1"/>
  <c r="X54" i="1"/>
  <c r="W54" i="1"/>
  <c r="Z54" i="1" s="1"/>
  <c r="X109" i="1"/>
  <c r="W109" i="1"/>
  <c r="Z109" i="1" s="1"/>
  <c r="Y109" i="1" l="1"/>
  <c r="Y54" i="1"/>
  <c r="R54" i="1"/>
  <c r="Q54" i="1"/>
  <c r="R109" i="1"/>
  <c r="Q109" i="1"/>
  <c r="M54" i="1"/>
  <c r="L54" i="1"/>
  <c r="M109" i="1"/>
  <c r="L109" i="1"/>
  <c r="M94" i="1"/>
  <c r="L94" i="1"/>
  <c r="X94" i="1"/>
  <c r="W94" i="1"/>
  <c r="Z94" i="1" s="1"/>
  <c r="R94" i="1"/>
  <c r="Q94" i="1"/>
  <c r="X118" i="1"/>
  <c r="W118" i="1"/>
  <c r="Z118" i="1" s="1"/>
  <c r="R118" i="1"/>
  <c r="Q118" i="1"/>
  <c r="M118" i="1"/>
  <c r="L118" i="1"/>
  <c r="X72" i="1"/>
  <c r="W72" i="1"/>
  <c r="Z72" i="1" s="1"/>
  <c r="R72" i="1"/>
  <c r="Q72" i="1"/>
  <c r="M72" i="1"/>
  <c r="L72" i="1"/>
  <c r="X136" i="1"/>
  <c r="W136" i="1"/>
  <c r="Z136" i="1" s="1"/>
  <c r="X107" i="1"/>
  <c r="W107" i="1"/>
  <c r="Z107" i="1" s="1"/>
  <c r="X97" i="1"/>
  <c r="W97" i="1"/>
  <c r="Z97" i="1" s="1"/>
  <c r="X57" i="1"/>
  <c r="W57" i="1"/>
  <c r="Z57" i="1" s="1"/>
  <c r="X81" i="1"/>
  <c r="W81" i="1"/>
  <c r="Z81" i="1" s="1"/>
  <c r="X41" i="1"/>
  <c r="W41" i="1"/>
  <c r="Z41" i="1" s="1"/>
  <c r="X61" i="1"/>
  <c r="W61" i="1"/>
  <c r="Z61" i="1" s="1"/>
  <c r="X99" i="1"/>
  <c r="W99" i="1"/>
  <c r="Z99" i="1" s="1"/>
  <c r="X52" i="1"/>
  <c r="W52" i="1"/>
  <c r="Z52" i="1" s="1"/>
  <c r="X82" i="1"/>
  <c r="W82" i="1"/>
  <c r="Z82" i="1" s="1"/>
  <c r="X74" i="1"/>
  <c r="W74" i="1"/>
  <c r="Z74" i="1" s="1"/>
  <c r="X47" i="1"/>
  <c r="W47" i="1"/>
  <c r="Z47" i="1" s="1"/>
  <c r="X66" i="1"/>
  <c r="W66" i="1"/>
  <c r="Z66" i="1" s="1"/>
  <c r="X56" i="1"/>
  <c r="W56" i="1"/>
  <c r="Z56" i="1" s="1"/>
  <c r="X44" i="1"/>
  <c r="W44" i="1"/>
  <c r="Z44" i="1" s="1"/>
  <c r="X55" i="1"/>
  <c r="W55" i="1"/>
  <c r="Z55" i="1" s="1"/>
  <c r="X30" i="1"/>
  <c r="W30" i="1"/>
  <c r="Z30" i="1" s="1"/>
  <c r="X128" i="1"/>
  <c r="W128" i="1"/>
  <c r="Z128" i="1" s="1"/>
  <c r="X63" i="1"/>
  <c r="W63" i="1"/>
  <c r="Z63" i="1" s="1"/>
  <c r="X64" i="1"/>
  <c r="W64" i="1"/>
  <c r="Z64" i="1" s="1"/>
  <c r="X102" i="1"/>
  <c r="W102" i="1"/>
  <c r="Z102" i="1" s="1"/>
  <c r="X58" i="1"/>
  <c r="W58" i="1"/>
  <c r="Z58" i="1" s="1"/>
  <c r="X86" i="1"/>
  <c r="W86" i="1"/>
  <c r="Z86" i="1" s="1"/>
  <c r="X49" i="1"/>
  <c r="W49" i="1"/>
  <c r="Z49" i="1" s="1"/>
  <c r="X70" i="1"/>
  <c r="W70" i="1"/>
  <c r="Z70" i="1" s="1"/>
  <c r="X100" i="1"/>
  <c r="W100" i="1"/>
  <c r="Z100" i="1" s="1"/>
  <c r="X76" i="1"/>
  <c r="W76" i="1"/>
  <c r="Z76" i="1" s="1"/>
  <c r="X51" i="1"/>
  <c r="W51" i="1"/>
  <c r="Z51" i="1" s="1"/>
  <c r="X104" i="1"/>
  <c r="W104" i="1"/>
  <c r="Z104" i="1" s="1"/>
  <c r="X33" i="1"/>
  <c r="W33" i="1"/>
  <c r="Z33" i="1" s="1"/>
  <c r="X67" i="1"/>
  <c r="W67" i="1"/>
  <c r="Z67" i="1" s="1"/>
  <c r="X134" i="1"/>
  <c r="W134" i="1"/>
  <c r="Z134" i="1" s="1"/>
  <c r="X53" i="1"/>
  <c r="W53" i="1"/>
  <c r="Z53" i="1" s="1"/>
  <c r="X42" i="1"/>
  <c r="W42" i="1"/>
  <c r="Z42" i="1" s="1"/>
  <c r="X87" i="1"/>
  <c r="W87" i="1"/>
  <c r="Z87" i="1" s="1"/>
  <c r="X29" i="1"/>
  <c r="W29" i="1"/>
  <c r="Z29" i="1" s="1"/>
  <c r="X130" i="1"/>
  <c r="W130" i="1"/>
  <c r="Z130" i="1" s="1"/>
  <c r="X125" i="1"/>
  <c r="W125" i="1"/>
  <c r="Z125" i="1" s="1"/>
  <c r="X34" i="1"/>
  <c r="W34" i="1"/>
  <c r="Z34" i="1" s="1"/>
  <c r="X80" i="1"/>
  <c r="W80" i="1"/>
  <c r="Z80" i="1" s="1"/>
  <c r="X73" i="1"/>
  <c r="W73" i="1"/>
  <c r="Z73" i="1" s="1"/>
  <c r="X60" i="1"/>
  <c r="W60" i="1"/>
  <c r="Z60" i="1" s="1"/>
  <c r="X103" i="1"/>
  <c r="W103" i="1"/>
  <c r="Z103" i="1" s="1"/>
  <c r="X129" i="1"/>
  <c r="W129" i="1"/>
  <c r="Z129" i="1" s="1"/>
  <c r="X133" i="1"/>
  <c r="W133" i="1"/>
  <c r="Z133" i="1" s="1"/>
  <c r="X111" i="1"/>
  <c r="W111" i="1"/>
  <c r="Z111" i="1" s="1"/>
  <c r="X27" i="1"/>
  <c r="W27" i="1"/>
  <c r="Z27" i="1" s="1"/>
  <c r="X96" i="1"/>
  <c r="W96" i="1"/>
  <c r="Z96" i="1" s="1"/>
  <c r="X16" i="1"/>
  <c r="W16" i="1"/>
  <c r="Z16" i="1" s="1"/>
  <c r="X43" i="1"/>
  <c r="W43" i="1"/>
  <c r="Z43" i="1" s="1"/>
  <c r="X116" i="1"/>
  <c r="W116" i="1"/>
  <c r="Z116" i="1" s="1"/>
  <c r="X119" i="1"/>
  <c r="W119" i="1"/>
  <c r="Z119" i="1" s="1"/>
  <c r="X124" i="1"/>
  <c r="W124" i="1"/>
  <c r="Z124" i="1" s="1"/>
  <c r="X98" i="1"/>
  <c r="W98" i="1"/>
  <c r="Z98" i="1" s="1"/>
  <c r="X95" i="1"/>
  <c r="W95" i="1"/>
  <c r="Z95" i="1" s="1"/>
  <c r="X114" i="1"/>
  <c r="W114" i="1"/>
  <c r="Z114" i="1" s="1"/>
  <c r="X131" i="1"/>
  <c r="W131" i="1"/>
  <c r="Z131" i="1" s="1"/>
  <c r="X35" i="1"/>
  <c r="W35" i="1"/>
  <c r="Z35" i="1" s="1"/>
  <c r="X38" i="1"/>
  <c r="W38" i="1"/>
  <c r="Z38" i="1" s="1"/>
  <c r="X122" i="1"/>
  <c r="W122" i="1"/>
  <c r="Z122" i="1" s="1"/>
  <c r="X93" i="1"/>
  <c r="W93" i="1"/>
  <c r="Z93" i="1" s="1"/>
  <c r="X132" i="1"/>
  <c r="W132" i="1"/>
  <c r="Z132" i="1" s="1"/>
  <c r="X83" i="1"/>
  <c r="W83" i="1"/>
  <c r="Z83" i="1" s="1"/>
  <c r="X112" i="1"/>
  <c r="W112" i="1"/>
  <c r="Z112" i="1" s="1"/>
  <c r="X115" i="1"/>
  <c r="W115" i="1"/>
  <c r="Z115" i="1" s="1"/>
  <c r="X22" i="1"/>
  <c r="W22" i="1"/>
  <c r="Z22" i="1" s="1"/>
  <c r="X50" i="1"/>
  <c r="W50" i="1"/>
  <c r="Z50" i="1" s="1"/>
  <c r="X127" i="1"/>
  <c r="W127" i="1"/>
  <c r="Z127" i="1" s="1"/>
  <c r="X110" i="1"/>
  <c r="W110" i="1"/>
  <c r="Z110" i="1" s="1"/>
  <c r="X91" i="1"/>
  <c r="W91" i="1"/>
  <c r="Z91" i="1" s="1"/>
  <c r="X39" i="1"/>
  <c r="W39" i="1"/>
  <c r="Z39" i="1" s="1"/>
  <c r="X75" i="1"/>
  <c r="W75" i="1"/>
  <c r="Z75" i="1" s="1"/>
  <c r="X105" i="1"/>
  <c r="W105" i="1"/>
  <c r="Z105" i="1" s="1"/>
  <c r="X106" i="1"/>
  <c r="W106" i="1"/>
  <c r="Z106" i="1" s="1"/>
  <c r="X71" i="1"/>
  <c r="W71" i="1"/>
  <c r="Z71" i="1" s="1"/>
  <c r="X26" i="1"/>
  <c r="W26" i="1"/>
  <c r="Z26" i="1" s="1"/>
  <c r="X121" i="1"/>
  <c r="W121" i="1"/>
  <c r="Z121" i="1" s="1"/>
  <c r="X113" i="1"/>
  <c r="W113" i="1"/>
  <c r="Z113" i="1" s="1"/>
  <c r="X68" i="1"/>
  <c r="W68" i="1"/>
  <c r="Z68" i="1" s="1"/>
  <c r="X69" i="1"/>
  <c r="W69" i="1"/>
  <c r="Z69" i="1" s="1"/>
  <c r="X108" i="1"/>
  <c r="W108" i="1"/>
  <c r="Z108" i="1" s="1"/>
  <c r="X13" i="1"/>
  <c r="W13" i="1"/>
  <c r="Z13" i="1" s="1"/>
  <c r="X9" i="1"/>
  <c r="W9" i="1"/>
  <c r="Z9" i="1" s="1"/>
  <c r="X65" i="1"/>
  <c r="W65" i="1"/>
  <c r="Z65" i="1" s="1"/>
  <c r="X46" i="1"/>
  <c r="W46" i="1"/>
  <c r="Z46" i="1" s="1"/>
  <c r="X36" i="1"/>
  <c r="W36" i="1"/>
  <c r="Z36" i="1" s="1"/>
  <c r="X120" i="1"/>
  <c r="W120" i="1"/>
  <c r="Z120" i="1" s="1"/>
  <c r="X25" i="1"/>
  <c r="W25" i="1"/>
  <c r="Z25" i="1" s="1"/>
  <c r="X19" i="1"/>
  <c r="W19" i="1"/>
  <c r="Z19" i="1" s="1"/>
  <c r="X24" i="1"/>
  <c r="W24" i="1"/>
  <c r="Z24" i="1" s="1"/>
  <c r="X23" i="1"/>
  <c r="W23" i="1"/>
  <c r="Z23" i="1" s="1"/>
  <c r="X21" i="1"/>
  <c r="W21" i="1"/>
  <c r="Z21" i="1" s="1"/>
  <c r="X79" i="1"/>
  <c r="W79" i="1"/>
  <c r="Z79" i="1" s="1"/>
  <c r="X20" i="1"/>
  <c r="W20" i="1"/>
  <c r="Z20" i="1" s="1"/>
  <c r="X62" i="1"/>
  <c r="W62" i="1"/>
  <c r="Z62" i="1" s="1"/>
  <c r="X90" i="1"/>
  <c r="W90" i="1"/>
  <c r="Z90" i="1" s="1"/>
  <c r="X15" i="1"/>
  <c r="W15" i="1"/>
  <c r="Z15" i="1" s="1"/>
  <c r="X3" i="1"/>
  <c r="W3" i="1"/>
  <c r="Z3" i="1" s="1"/>
  <c r="X12" i="1"/>
  <c r="W12" i="1"/>
  <c r="Z12" i="1" s="1"/>
  <c r="R15" i="1"/>
  <c r="Q15" i="1"/>
  <c r="R111" i="1"/>
  <c r="Q111" i="1"/>
  <c r="R76" i="1"/>
  <c r="Q76" i="1"/>
  <c r="R82" i="1"/>
  <c r="Q82" i="1"/>
  <c r="R134" i="1"/>
  <c r="Q134" i="1"/>
  <c r="R87" i="1"/>
  <c r="Q87" i="1"/>
  <c r="R67" i="1"/>
  <c r="Q67" i="1"/>
  <c r="R80" i="1"/>
  <c r="Q80" i="1"/>
  <c r="R86" i="1"/>
  <c r="Q86" i="1"/>
  <c r="R103" i="1"/>
  <c r="Q103" i="1"/>
  <c r="R125" i="1"/>
  <c r="Q125" i="1"/>
  <c r="R96" i="1"/>
  <c r="Q96" i="1"/>
  <c r="R116" i="1"/>
  <c r="Q116" i="1"/>
  <c r="R95" i="1"/>
  <c r="Q95" i="1"/>
  <c r="R124" i="1"/>
  <c r="Q124" i="1"/>
  <c r="R130" i="1"/>
  <c r="Q130" i="1"/>
  <c r="R119" i="1"/>
  <c r="Q119" i="1"/>
  <c r="R93" i="1"/>
  <c r="Q93" i="1"/>
  <c r="R110" i="1"/>
  <c r="Q110" i="1"/>
  <c r="R133" i="1"/>
  <c r="Q133" i="1"/>
  <c r="R129" i="1"/>
  <c r="Q129" i="1"/>
  <c r="R106" i="1"/>
  <c r="Q106" i="1"/>
  <c r="R132" i="1"/>
  <c r="Q132" i="1"/>
  <c r="R113" i="1"/>
  <c r="Q113" i="1"/>
  <c r="R91" i="1"/>
  <c r="Q91" i="1"/>
  <c r="R102" i="1"/>
  <c r="Q102" i="1"/>
  <c r="R69" i="1"/>
  <c r="Q69" i="1"/>
  <c r="R56" i="1"/>
  <c r="Q56" i="1"/>
  <c r="R36" i="1"/>
  <c r="Q36" i="1"/>
  <c r="R52" i="1"/>
  <c r="Q52" i="1"/>
  <c r="R47" i="1"/>
  <c r="Q47" i="1"/>
  <c r="R105" i="1"/>
  <c r="Q105" i="1"/>
  <c r="R25" i="1"/>
  <c r="Q25" i="1"/>
  <c r="R127" i="1"/>
  <c r="Q127" i="1"/>
  <c r="R44" i="1"/>
  <c r="Q44" i="1"/>
  <c r="R66" i="1"/>
  <c r="Q66" i="1"/>
  <c r="R115" i="1"/>
  <c r="Q115" i="1"/>
  <c r="R71" i="1"/>
  <c r="Q71" i="1"/>
  <c r="R70" i="1"/>
  <c r="Q70" i="1"/>
  <c r="R26" i="1"/>
  <c r="Q26" i="1"/>
  <c r="R108" i="1"/>
  <c r="Q108" i="1"/>
  <c r="R55" i="1"/>
  <c r="Q55" i="1"/>
  <c r="R22" i="1"/>
  <c r="Q22" i="1"/>
  <c r="R21" i="1"/>
  <c r="Q21" i="1"/>
  <c r="R98" i="1"/>
  <c r="Q98" i="1"/>
  <c r="R65" i="1"/>
  <c r="Q65" i="1"/>
  <c r="R114" i="1"/>
  <c r="Q114" i="1"/>
  <c r="R60" i="1"/>
  <c r="Q60" i="1"/>
  <c r="R20" i="1"/>
  <c r="Q20" i="1"/>
  <c r="R23" i="1"/>
  <c r="Q23" i="1"/>
  <c r="R61" i="1"/>
  <c r="Q61" i="1"/>
  <c r="R64" i="1"/>
  <c r="Q64" i="1"/>
  <c r="R46" i="1"/>
  <c r="Q46" i="1"/>
  <c r="R39" i="1"/>
  <c r="Q39" i="1"/>
  <c r="R73" i="1"/>
  <c r="Q73" i="1"/>
  <c r="R100" i="1"/>
  <c r="Q100" i="1"/>
  <c r="R128" i="1"/>
  <c r="Q128" i="1"/>
  <c r="R30" i="1"/>
  <c r="Q30" i="1"/>
  <c r="R38" i="1"/>
  <c r="Q38" i="1"/>
  <c r="R104" i="1"/>
  <c r="Q104" i="1"/>
  <c r="R42" i="1"/>
  <c r="Q42" i="1"/>
  <c r="R27" i="1"/>
  <c r="Q27" i="1"/>
  <c r="R58" i="1"/>
  <c r="Q58" i="1"/>
  <c r="R63" i="1"/>
  <c r="Q63" i="1"/>
  <c r="R50" i="1"/>
  <c r="Q50" i="1"/>
  <c r="R34" i="1"/>
  <c r="Q34" i="1"/>
  <c r="R19" i="1"/>
  <c r="Q19" i="1"/>
  <c r="R120" i="1"/>
  <c r="Q120" i="1"/>
  <c r="R62" i="1"/>
  <c r="Q62" i="1"/>
  <c r="R74" i="1"/>
  <c r="Q74" i="1"/>
  <c r="R16" i="1"/>
  <c r="Q16" i="1"/>
  <c r="R29" i="1"/>
  <c r="Q29" i="1"/>
  <c r="R51" i="1"/>
  <c r="Q51" i="1"/>
  <c r="R35" i="1"/>
  <c r="Q35" i="1"/>
  <c r="R43" i="1"/>
  <c r="Q43" i="1"/>
  <c r="R33" i="1"/>
  <c r="Q33" i="1"/>
  <c r="R83" i="1"/>
  <c r="Q83" i="1"/>
  <c r="R53" i="1"/>
  <c r="Q53" i="1"/>
  <c r="R112" i="1"/>
  <c r="Q112" i="1"/>
  <c r="R49" i="1"/>
  <c r="Q49" i="1"/>
  <c r="R121" i="1"/>
  <c r="Q121" i="1"/>
  <c r="R131" i="1"/>
  <c r="Q131" i="1"/>
  <c r="R13" i="1"/>
  <c r="Q13" i="1"/>
  <c r="R75" i="1"/>
  <c r="Q75" i="1"/>
  <c r="R122" i="1"/>
  <c r="Q122" i="1"/>
  <c r="R12" i="1"/>
  <c r="Q12" i="1"/>
  <c r="R90" i="1"/>
  <c r="Q90" i="1"/>
  <c r="R68" i="1"/>
  <c r="Q68" i="1"/>
  <c r="R24" i="1"/>
  <c r="Q24" i="1"/>
  <c r="R9" i="1"/>
  <c r="Q9" i="1"/>
  <c r="R99" i="1"/>
  <c r="Q99" i="1"/>
  <c r="R3" i="1"/>
  <c r="Q3" i="1"/>
  <c r="R79" i="1"/>
  <c r="Q79" i="1"/>
  <c r="M33" i="1"/>
  <c r="L33" i="1"/>
  <c r="M69" i="1"/>
  <c r="L69" i="1"/>
  <c r="M104" i="1"/>
  <c r="L104" i="1"/>
  <c r="M79" i="1"/>
  <c r="L79" i="1"/>
  <c r="M61" i="1"/>
  <c r="L61" i="1"/>
  <c r="M44" i="1"/>
  <c r="L44" i="1"/>
  <c r="M99" i="1"/>
  <c r="L99" i="1"/>
  <c r="M82" i="1"/>
  <c r="L82" i="1"/>
  <c r="M56" i="1"/>
  <c r="L56" i="1"/>
  <c r="M55" i="1"/>
  <c r="L55" i="1"/>
  <c r="M111" i="1"/>
  <c r="L111" i="1"/>
  <c r="M52" i="1"/>
  <c r="L52" i="1"/>
  <c r="M74" i="1"/>
  <c r="L74" i="1"/>
  <c r="M47" i="1"/>
  <c r="L47" i="1"/>
  <c r="M86" i="1"/>
  <c r="L86" i="1"/>
  <c r="M76" i="1"/>
  <c r="L76" i="1"/>
  <c r="M66" i="1"/>
  <c r="L66" i="1"/>
  <c r="M134" i="1"/>
  <c r="L134" i="1"/>
  <c r="M87" i="1"/>
  <c r="L87" i="1"/>
  <c r="M67" i="1"/>
  <c r="L67" i="1"/>
  <c r="M64" i="1"/>
  <c r="L64" i="1"/>
  <c r="M128" i="1"/>
  <c r="L128" i="1"/>
  <c r="M102" i="1"/>
  <c r="L102" i="1"/>
  <c r="M63" i="1"/>
  <c r="L63" i="1"/>
  <c r="M30" i="1"/>
  <c r="L30" i="1"/>
  <c r="M80" i="1"/>
  <c r="L80" i="1"/>
  <c r="M49" i="1"/>
  <c r="L49" i="1"/>
  <c r="M100" i="1"/>
  <c r="L100" i="1"/>
  <c r="M70" i="1"/>
  <c r="L70" i="1"/>
  <c r="M103" i="1"/>
  <c r="L103" i="1"/>
  <c r="M58" i="1"/>
  <c r="L58" i="1"/>
  <c r="M96" i="1"/>
  <c r="L96" i="1"/>
  <c r="M60" i="1"/>
  <c r="L60" i="1"/>
  <c r="M53" i="1"/>
  <c r="L53" i="1"/>
  <c r="M42" i="1"/>
  <c r="L42" i="1"/>
  <c r="M130" i="1"/>
  <c r="L130" i="1"/>
  <c r="M125" i="1"/>
  <c r="L125" i="1"/>
  <c r="M95" i="1"/>
  <c r="L95" i="1"/>
  <c r="M116" i="1"/>
  <c r="L116" i="1"/>
  <c r="M124" i="1"/>
  <c r="L124" i="1"/>
  <c r="M93" i="1"/>
  <c r="L93" i="1"/>
  <c r="M73" i="1"/>
  <c r="L73" i="1"/>
  <c r="M29" i="1"/>
  <c r="L29" i="1"/>
  <c r="M110" i="1"/>
  <c r="L110" i="1"/>
  <c r="M119" i="1"/>
  <c r="L119" i="1"/>
  <c r="M133" i="1"/>
  <c r="L133" i="1"/>
  <c r="M129" i="1"/>
  <c r="L129" i="1"/>
  <c r="M27" i="1"/>
  <c r="L27" i="1"/>
  <c r="M106" i="1"/>
  <c r="L106" i="1"/>
  <c r="M43" i="1"/>
  <c r="L43" i="1"/>
  <c r="M91" i="1"/>
  <c r="L91" i="1"/>
  <c r="M16" i="1"/>
  <c r="L16" i="1"/>
  <c r="M115" i="1"/>
  <c r="L115" i="1"/>
  <c r="M51" i="1"/>
  <c r="L51" i="1"/>
  <c r="M34" i="1"/>
  <c r="L34" i="1"/>
  <c r="M131" i="1"/>
  <c r="L131" i="1"/>
  <c r="M114" i="1"/>
  <c r="L114" i="1"/>
  <c r="M38" i="1"/>
  <c r="L38" i="1"/>
  <c r="M112" i="1"/>
  <c r="L112" i="1"/>
  <c r="M127" i="1"/>
  <c r="L127" i="1"/>
  <c r="M50" i="1"/>
  <c r="L50" i="1"/>
  <c r="M132" i="1"/>
  <c r="L132" i="1"/>
  <c r="M122" i="1"/>
  <c r="L122" i="1"/>
  <c r="M39" i="1"/>
  <c r="L39" i="1"/>
  <c r="M75" i="1"/>
  <c r="L75" i="1"/>
  <c r="M71" i="1"/>
  <c r="L71" i="1"/>
  <c r="M98" i="1"/>
  <c r="L98" i="1"/>
  <c r="M35" i="1"/>
  <c r="L35" i="1"/>
  <c r="M22" i="1"/>
  <c r="L22" i="1"/>
  <c r="M83" i="1"/>
  <c r="L83" i="1"/>
  <c r="M26" i="1"/>
  <c r="L26" i="1"/>
  <c r="M68" i="1"/>
  <c r="L68" i="1"/>
  <c r="M113" i="1"/>
  <c r="L113" i="1"/>
  <c r="M105" i="1"/>
  <c r="L105" i="1"/>
  <c r="M108" i="1"/>
  <c r="L108" i="1"/>
  <c r="M121" i="1"/>
  <c r="L121" i="1"/>
  <c r="M36" i="1"/>
  <c r="L36" i="1"/>
  <c r="M25" i="1"/>
  <c r="L25" i="1"/>
  <c r="M9" i="1"/>
  <c r="L9" i="1"/>
  <c r="M13" i="1"/>
  <c r="L13" i="1"/>
  <c r="M23" i="1"/>
  <c r="L23" i="1"/>
  <c r="M19" i="1"/>
  <c r="L19" i="1"/>
  <c r="M46" i="1"/>
  <c r="L46" i="1"/>
  <c r="M21" i="1"/>
  <c r="L21" i="1"/>
  <c r="M24" i="1"/>
  <c r="L24" i="1"/>
  <c r="M120" i="1"/>
  <c r="L120" i="1"/>
  <c r="M65" i="1"/>
  <c r="L65" i="1"/>
  <c r="M20" i="1"/>
  <c r="L20" i="1"/>
  <c r="M62" i="1"/>
  <c r="L62" i="1"/>
  <c r="N72" i="1" l="1"/>
  <c r="S94" i="1"/>
  <c r="N94" i="1"/>
  <c r="N109" i="1"/>
  <c r="N54" i="1"/>
  <c r="S109" i="1"/>
  <c r="S54" i="1"/>
  <c r="N118" i="1"/>
  <c r="S118" i="1"/>
  <c r="Y97" i="1"/>
  <c r="Y107" i="1"/>
  <c r="Y136" i="1"/>
  <c r="Y72" i="1"/>
  <c r="Y118" i="1"/>
  <c r="Y94" i="1"/>
  <c r="S72" i="1"/>
  <c r="Y15" i="1"/>
  <c r="Y68" i="1"/>
  <c r="Y43" i="1"/>
  <c r="Y87" i="1"/>
  <c r="Y67" i="1"/>
  <c r="Y104" i="1"/>
  <c r="Y41" i="1"/>
  <c r="Y81" i="1"/>
  <c r="Y57" i="1"/>
  <c r="Y20" i="1"/>
  <c r="Y99" i="1"/>
  <c r="Y133" i="1"/>
  <c r="Y130" i="1"/>
  <c r="Y134" i="1"/>
  <c r="Y132" i="1"/>
  <c r="Y56" i="1"/>
  <c r="Y129" i="1"/>
  <c r="Y66" i="1"/>
  <c r="Y125" i="1"/>
  <c r="Y61" i="1"/>
  <c r="Y106" i="1"/>
  <c r="Y115" i="1"/>
  <c r="Y33" i="1"/>
  <c r="Y55" i="1"/>
  <c r="Y52" i="1"/>
  <c r="Y60" i="1"/>
  <c r="Y96" i="1"/>
  <c r="Y64" i="1"/>
  <c r="Y93" i="1"/>
  <c r="Y51" i="1"/>
  <c r="Y63" i="1"/>
  <c r="Y83" i="1"/>
  <c r="Y95" i="1"/>
  <c r="Y124" i="1"/>
  <c r="Y47" i="1"/>
  <c r="Y82" i="1"/>
  <c r="Y74" i="1"/>
  <c r="Y70" i="1"/>
  <c r="Y27" i="1"/>
  <c r="Y38" i="1"/>
  <c r="Y34" i="1"/>
  <c r="Y35" i="1"/>
  <c r="Y44" i="1"/>
  <c r="Y53" i="1"/>
  <c r="Y75" i="1"/>
  <c r="Y128" i="1"/>
  <c r="Y122" i="1"/>
  <c r="Y76" i="1"/>
  <c r="Y110" i="1"/>
  <c r="Y49" i="1"/>
  <c r="Y86" i="1"/>
  <c r="Y3" i="1"/>
  <c r="Y100" i="1"/>
  <c r="Y91" i="1"/>
  <c r="Y69" i="1"/>
  <c r="Y114" i="1"/>
  <c r="Y90" i="1"/>
  <c r="Y103" i="1"/>
  <c r="Y119" i="1"/>
  <c r="Y58" i="1"/>
  <c r="Y131" i="1"/>
  <c r="Y22" i="1"/>
  <c r="Y29" i="1"/>
  <c r="Y102" i="1"/>
  <c r="Y121" i="1"/>
  <c r="Y36" i="1"/>
  <c r="Y25" i="1"/>
  <c r="Y73" i="1"/>
  <c r="Y80" i="1"/>
  <c r="Y50" i="1"/>
  <c r="Y112" i="1"/>
  <c r="Y111" i="1"/>
  <c r="Y26" i="1"/>
  <c r="Y46" i="1"/>
  <c r="Y105" i="1"/>
  <c r="Y98" i="1"/>
  <c r="Y16" i="1"/>
  <c r="Y120" i="1"/>
  <c r="Y127" i="1"/>
  <c r="Y30" i="1"/>
  <c r="Y39" i="1"/>
  <c r="Y71" i="1"/>
  <c r="Y13" i="1"/>
  <c r="Y23" i="1"/>
  <c r="Y116" i="1"/>
  <c r="Y65" i="1"/>
  <c r="Y19" i="1"/>
  <c r="Y79" i="1"/>
  <c r="Y21" i="1"/>
  <c r="Y24" i="1"/>
  <c r="Y108" i="1"/>
  <c r="Y42" i="1"/>
  <c r="Y9" i="1"/>
  <c r="Y113" i="1"/>
  <c r="Y62" i="1"/>
  <c r="Y12" i="1"/>
  <c r="S39" i="1"/>
  <c r="S22" i="1"/>
  <c r="S55" i="1"/>
  <c r="S87" i="1"/>
  <c r="S61" i="1"/>
  <c r="S99" i="1"/>
  <c r="S52" i="1"/>
  <c r="S82" i="1"/>
  <c r="S74" i="1"/>
  <c r="S47" i="1"/>
  <c r="S66" i="1"/>
  <c r="S56" i="1"/>
  <c r="S44" i="1"/>
  <c r="S30" i="1"/>
  <c r="S128" i="1"/>
  <c r="S63" i="1"/>
  <c r="S64" i="1"/>
  <c r="S102" i="1"/>
  <c r="S58" i="1"/>
  <c r="S86" i="1"/>
  <c r="S49" i="1"/>
  <c r="S70" i="1"/>
  <c r="S100" i="1"/>
  <c r="S76" i="1"/>
  <c r="S104" i="1"/>
  <c r="S33" i="1"/>
  <c r="S51" i="1"/>
  <c r="S134" i="1"/>
  <c r="S67" i="1"/>
  <c r="S53" i="1"/>
  <c r="S42" i="1"/>
  <c r="S29" i="1"/>
  <c r="S130" i="1"/>
  <c r="S125" i="1"/>
  <c r="S34" i="1"/>
  <c r="S80" i="1"/>
  <c r="S73" i="1"/>
  <c r="S60" i="1"/>
  <c r="S111" i="1"/>
  <c r="S103" i="1"/>
  <c r="S133" i="1"/>
  <c r="S129" i="1"/>
  <c r="S27" i="1"/>
  <c r="S96" i="1"/>
  <c r="S16" i="1"/>
  <c r="S43" i="1"/>
  <c r="S116" i="1"/>
  <c r="S124" i="1"/>
  <c r="S119" i="1"/>
  <c r="S98" i="1"/>
  <c r="S95" i="1"/>
  <c r="S114" i="1"/>
  <c r="S131" i="1"/>
  <c r="S35" i="1"/>
  <c r="S38" i="1"/>
  <c r="S122" i="1"/>
  <c r="S93" i="1"/>
  <c r="S132" i="1"/>
  <c r="S83" i="1"/>
  <c r="S112" i="1"/>
  <c r="S115" i="1"/>
  <c r="S50" i="1"/>
  <c r="S127" i="1"/>
  <c r="S110" i="1"/>
  <c r="S91" i="1"/>
  <c r="S75" i="1"/>
  <c r="S105" i="1"/>
  <c r="S106" i="1"/>
  <c r="S71" i="1"/>
  <c r="S26" i="1"/>
  <c r="S121" i="1"/>
  <c r="S113" i="1"/>
  <c r="S68" i="1"/>
  <c r="S69" i="1"/>
  <c r="S108" i="1"/>
  <c r="S13" i="1"/>
  <c r="S9" i="1"/>
  <c r="S65" i="1"/>
  <c r="S46" i="1"/>
  <c r="S36" i="1"/>
  <c r="S120" i="1"/>
  <c r="S25" i="1"/>
  <c r="S19" i="1"/>
  <c r="S24" i="1"/>
  <c r="S23" i="1"/>
  <c r="S21" i="1"/>
  <c r="S20" i="1"/>
  <c r="S62" i="1"/>
  <c r="S12" i="1"/>
  <c r="S90" i="1"/>
  <c r="S15" i="1"/>
  <c r="S3" i="1"/>
  <c r="S79" i="1"/>
  <c r="N69" i="1"/>
  <c r="N104" i="1"/>
  <c r="N62" i="1"/>
  <c r="N79" i="1"/>
  <c r="N61" i="1"/>
  <c r="N44" i="1"/>
  <c r="N99" i="1"/>
  <c r="N82" i="1"/>
  <c r="N56" i="1"/>
  <c r="N55" i="1"/>
  <c r="N111" i="1"/>
  <c r="N52" i="1"/>
  <c r="N74" i="1"/>
  <c r="N47" i="1"/>
  <c r="N86" i="1"/>
  <c r="N76" i="1"/>
  <c r="N66" i="1"/>
  <c r="N134" i="1"/>
  <c r="N87" i="1"/>
  <c r="N67" i="1"/>
  <c r="N64" i="1"/>
  <c r="N128" i="1"/>
  <c r="N102" i="1"/>
  <c r="N63" i="1"/>
  <c r="N30" i="1"/>
  <c r="N80" i="1"/>
  <c r="N100" i="1"/>
  <c r="N49" i="1"/>
  <c r="N33" i="1"/>
  <c r="N70" i="1"/>
  <c r="N103" i="1"/>
  <c r="N58" i="1"/>
  <c r="N96" i="1"/>
  <c r="N60" i="1"/>
  <c r="N53" i="1"/>
  <c r="N42" i="1"/>
  <c r="N130" i="1"/>
  <c r="N125" i="1"/>
  <c r="N95" i="1"/>
  <c r="N116" i="1"/>
  <c r="N124" i="1"/>
  <c r="N93" i="1"/>
  <c r="N73" i="1"/>
  <c r="N29" i="1"/>
  <c r="N110" i="1"/>
  <c r="N119" i="1"/>
  <c r="N133" i="1"/>
  <c r="N129" i="1"/>
  <c r="N27" i="1"/>
  <c r="N106" i="1"/>
  <c r="N43" i="1"/>
  <c r="N91" i="1"/>
  <c r="N16" i="1"/>
  <c r="N115" i="1"/>
  <c r="N51" i="1"/>
  <c r="N34" i="1"/>
  <c r="N131" i="1"/>
  <c r="N114" i="1"/>
  <c r="N38" i="1"/>
  <c r="N112" i="1"/>
  <c r="N127" i="1"/>
  <c r="N50" i="1"/>
  <c r="N132" i="1"/>
  <c r="N122" i="1"/>
  <c r="N39" i="1"/>
  <c r="N75" i="1"/>
  <c r="N71" i="1"/>
  <c r="N98" i="1"/>
  <c r="N35" i="1"/>
  <c r="N22" i="1"/>
  <c r="N83" i="1"/>
  <c r="N26" i="1"/>
  <c r="N68" i="1"/>
  <c r="N113" i="1"/>
  <c r="N105" i="1"/>
  <c r="N108" i="1"/>
  <c r="N121" i="1"/>
  <c r="N36" i="1"/>
  <c r="N25" i="1"/>
  <c r="N9" i="1"/>
  <c r="N13" i="1"/>
  <c r="N23" i="1"/>
  <c r="N19" i="1"/>
  <c r="N46" i="1"/>
  <c r="N21" i="1"/>
  <c r="N24" i="1"/>
  <c r="N120" i="1"/>
  <c r="N65" i="1"/>
  <c r="N20" i="1"/>
  <c r="M12" i="1"/>
  <c r="L12" i="1"/>
  <c r="M15" i="1"/>
  <c r="L15" i="1"/>
  <c r="N12" i="1" l="1"/>
  <c r="N15" i="1"/>
  <c r="M90" i="1"/>
  <c r="L90" i="1"/>
  <c r="M3" i="1"/>
  <c r="L3" i="1"/>
  <c r="N3" i="1" l="1"/>
  <c r="N90" i="1"/>
</calcChain>
</file>

<file path=xl/comments1.xml><?xml version="1.0" encoding="utf-8"?>
<comments xmlns="http://schemas.openxmlformats.org/spreadsheetml/2006/main">
  <authors>
    <author>K.Park</author>
  </authors>
  <commentList>
    <comment ref="T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자체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생산에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소요되는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</text>
    </comment>
    <comment ref="Z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건설비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복구하는데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걸리는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기간</t>
        </r>
      </text>
    </comment>
    <comment ref="E5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38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7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36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8" authorId="0">
      <text>
        <r>
          <rPr>
            <b/>
            <sz val="9"/>
            <color indexed="81"/>
            <rFont val="Tahoma"/>
            <family val="2"/>
          </rPr>
          <t>K</t>
        </r>
        <r>
          <rPr>
            <b/>
            <sz val="9"/>
            <color indexed="81"/>
            <rFont val="Tahoma"/>
            <family val="2"/>
          </rPr>
          <t>.Park:</t>
        </r>
        <r>
          <rPr>
            <sz val="9"/>
            <color indexed="81"/>
            <rFont val="Tahoma"/>
            <family val="2"/>
          </rPr>
          <t xml:space="preserve">
31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2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16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25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9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28" authorId="0">
      <text>
        <r>
          <rPr>
            <b/>
            <sz val="9"/>
            <color indexed="81"/>
            <rFont val="Tahoma"/>
            <family val="2"/>
          </rPr>
          <t>KH.Park:</t>
        </r>
        <r>
          <rPr>
            <sz val="9"/>
            <color indexed="81"/>
            <rFont val="Tahoma"/>
            <family val="2"/>
          </rPr>
          <t xml:space="preserve">
20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G29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6 mojo to finish</t>
        </r>
      </text>
    </comment>
    <comment ref="G33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7 mojo to finish</t>
        </r>
      </text>
    </comment>
    <comment ref="G35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8 mojo to finish</t>
        </r>
      </text>
    </comment>
    <comment ref="E37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or Quest Reward</t>
        </r>
      </text>
    </comment>
    <comment ref="G51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3 mojo to finish</t>
        </r>
      </text>
    </comment>
    <comment ref="G53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5 mojo to finish</t>
        </r>
      </text>
    </comment>
    <comment ref="G58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5 mojo to finish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11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G64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6 mojo to finish</t>
        </r>
      </text>
    </comment>
    <comment ref="F67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7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G68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 mojo to finish</t>
        </r>
      </text>
    </comment>
    <comment ref="E7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14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G7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 mojo to finish</t>
        </r>
      </text>
    </comment>
    <comment ref="G73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6 mojo to build</t>
        </r>
      </text>
    </comment>
    <comment ref="G77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3 mojo to finish</t>
        </r>
      </text>
    </comment>
    <comment ref="G78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3 mojo to finish</t>
        </r>
      </text>
    </comment>
    <comment ref="G10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4 mojo to finish</t>
        </r>
      </text>
    </comment>
    <comment ref="G104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 mojo to finish</t>
        </r>
      </text>
    </comment>
    <comment ref="G108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 mojo to finish</t>
        </r>
      </text>
    </comment>
    <comment ref="G114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7 mojo to build</t>
        </r>
      </text>
    </comment>
    <comment ref="G127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4 mojo to build</t>
        </r>
      </text>
    </comment>
    <comment ref="G128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4 mojo to build</t>
        </r>
      </text>
    </comment>
  </commentList>
</comments>
</file>

<file path=xl/comments2.xml><?xml version="1.0" encoding="utf-8"?>
<comments xmlns="http://schemas.openxmlformats.org/spreadsheetml/2006/main">
  <authors>
    <author>K.Park</author>
  </authors>
  <commentList>
    <comment ref="T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자체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생산에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소요되는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</text>
    </comment>
    <comment ref="Z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건설비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복구하는데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걸리는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기간</t>
        </r>
      </text>
    </comment>
    <comment ref="E3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32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30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7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30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8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25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11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21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1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14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15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23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16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4 gro to finish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5 gro to done</t>
        </r>
      </text>
    </comment>
    <comment ref="E3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25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5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16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</commentList>
</comments>
</file>

<file path=xl/comments3.xml><?xml version="1.0" encoding="utf-8"?>
<comments xmlns="http://schemas.openxmlformats.org/spreadsheetml/2006/main">
  <authors>
    <author>K.Park</author>
  </authors>
  <commentList>
    <comment ref="T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자체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생산에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소요되는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</text>
    </comment>
    <comment ref="Z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건설비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복구하는데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걸리는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기간</t>
        </r>
      </text>
    </comment>
    <comment ref="AA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블루리본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기르는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</text>
    </comment>
    <comment ref="AH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건설비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복구하는데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걸리는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기간</t>
        </r>
      </text>
    </comment>
  </commentList>
</comments>
</file>

<file path=xl/comments4.xml><?xml version="1.0" encoding="utf-8"?>
<comments xmlns="http://schemas.openxmlformats.org/spreadsheetml/2006/main">
  <authors>
    <author>K.Park</author>
  </authors>
  <commentList>
    <comment ref="T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자체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생산에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소요되는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</text>
    </comment>
    <comment ref="Z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건설비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복구하는데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걸리는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기간</t>
        </r>
      </text>
    </comment>
    <comment ref="E3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34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14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20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18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16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13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59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7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</commentList>
</comments>
</file>

<file path=xl/comments5.xml><?xml version="1.0" encoding="utf-8"?>
<comments xmlns="http://schemas.openxmlformats.org/spreadsheetml/2006/main">
  <authors>
    <author>K.Park</author>
  </authors>
  <commentList>
    <comment ref="T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자체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생산에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소요되는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</text>
    </comment>
    <comment ref="Z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건설비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복구하는데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걸리는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기간</t>
        </r>
      </text>
    </comment>
    <comment ref="E8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16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8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22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7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25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6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  <comment ref="E29" authorId="0">
      <text>
        <r>
          <rPr>
            <b/>
            <sz val="9"/>
            <color indexed="81"/>
            <rFont val="Tahoma"/>
            <family val="2"/>
          </rPr>
          <t>K.Park:</t>
        </r>
        <r>
          <rPr>
            <sz val="9"/>
            <color indexed="81"/>
            <rFont val="Tahoma"/>
            <family val="2"/>
          </rPr>
          <t xml:space="preserve">
4 lvl </t>
        </r>
        <r>
          <rPr>
            <sz val="9"/>
            <color indexed="81"/>
            <rFont val="돋움"/>
            <family val="3"/>
            <charset val="129"/>
          </rPr>
          <t>건설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가능</t>
        </r>
      </text>
    </comment>
  </commentList>
</comments>
</file>

<file path=xl/sharedStrings.xml><?xml version="1.0" encoding="utf-8"?>
<sst xmlns="http://schemas.openxmlformats.org/spreadsheetml/2006/main" count="1057" uniqueCount="515">
  <si>
    <t>Lvl</t>
    <phoneticPr fontId="2" type="noConversion"/>
  </si>
  <si>
    <t>Look</t>
    <phoneticPr fontId="2" type="noConversion"/>
  </si>
  <si>
    <t>Name</t>
    <phoneticPr fontId="2" type="noConversion"/>
  </si>
  <si>
    <t>Gold</t>
    <phoneticPr fontId="2" type="noConversion"/>
  </si>
  <si>
    <t>Exp</t>
    <phoneticPr fontId="2" type="noConversion"/>
  </si>
  <si>
    <t>Gold/h</t>
    <phoneticPr fontId="2" type="noConversion"/>
  </si>
  <si>
    <t>Exp/h</t>
    <phoneticPr fontId="2" type="noConversion"/>
  </si>
  <si>
    <t>Total</t>
    <phoneticPr fontId="2" type="noConversion"/>
  </si>
  <si>
    <t>W.Time</t>
    <phoneticPr fontId="2" type="noConversion"/>
  </si>
  <si>
    <t>비주문(셀프) 생산</t>
    <phoneticPr fontId="2" type="noConversion"/>
  </si>
  <si>
    <t>주문한 사람(알바 비용)</t>
    <phoneticPr fontId="2" type="noConversion"/>
  </si>
  <si>
    <t>주문한 사람(알바 비용)</t>
    <phoneticPr fontId="2" type="noConversion"/>
  </si>
  <si>
    <t>주문받은 사람(건물주)</t>
    <phoneticPr fontId="2" type="noConversion"/>
  </si>
  <si>
    <t>Cost(G)</t>
    <phoneticPr fontId="2" type="noConversion"/>
  </si>
  <si>
    <t>Cost(M)</t>
    <phoneticPr fontId="2" type="noConversion"/>
  </si>
  <si>
    <t>Cost($)</t>
    <phoneticPr fontId="2" type="noConversion"/>
  </si>
  <si>
    <t>I.Time</t>
    <phoneticPr fontId="2" type="noConversion"/>
  </si>
  <si>
    <t>B.Exp</t>
    <phoneticPr fontId="2" type="noConversion"/>
  </si>
  <si>
    <t>B.Time</t>
    <phoneticPr fontId="2" type="noConversion"/>
  </si>
  <si>
    <t>Oasis</t>
    <phoneticPr fontId="2" type="noConversion"/>
  </si>
  <si>
    <t>Orange Grove</t>
    <phoneticPr fontId="2" type="noConversion"/>
  </si>
  <si>
    <t>Ruby Grove</t>
    <phoneticPr fontId="2" type="noConversion"/>
  </si>
  <si>
    <t>Diamond Grove</t>
    <phoneticPr fontId="2" type="noConversion"/>
  </si>
  <si>
    <t>R. Date</t>
    <phoneticPr fontId="2" type="noConversion"/>
  </si>
  <si>
    <t>Cost(Gr)</t>
    <phoneticPr fontId="2" type="noConversion"/>
  </si>
  <si>
    <t>Cost(Go)</t>
    <phoneticPr fontId="2" type="noConversion"/>
  </si>
  <si>
    <r>
      <rPr>
        <b/>
        <sz val="9"/>
        <color theme="1"/>
        <rFont val="굴림"/>
        <family val="3"/>
        <charset val="129"/>
      </rPr>
      <t>Black Dragon's Lair</t>
    </r>
    <r>
      <rPr>
        <sz val="9"/>
        <color theme="1"/>
        <rFont val="굴림"/>
        <family val="3"/>
        <charset val="129"/>
      </rPr>
      <t xml:space="preserve">
Total Eclipse
Spreading Wings</t>
    </r>
    <phoneticPr fontId="2" type="noConversion"/>
  </si>
  <si>
    <r>
      <rPr>
        <b/>
        <sz val="9"/>
        <color theme="1"/>
        <rFont val="굴림"/>
        <family val="3"/>
        <charset val="129"/>
      </rPr>
      <t>Olympus</t>
    </r>
    <r>
      <rPr>
        <sz val="9"/>
        <color theme="1"/>
        <rFont val="굴림"/>
        <family val="3"/>
        <charset val="129"/>
      </rPr>
      <t xml:space="preserve">
5 Bolts of Lightning
Forging Thunderbolts</t>
    </r>
    <phoneticPr fontId="2" type="noConversion"/>
  </si>
  <si>
    <r>
      <rPr>
        <b/>
        <sz val="9"/>
        <color theme="1"/>
        <rFont val="굴림"/>
        <family val="3"/>
        <charset val="129"/>
      </rPr>
      <t>Glassblowing Shoppe</t>
    </r>
    <r>
      <rPr>
        <sz val="9"/>
        <color theme="1"/>
        <rFont val="굴림"/>
        <family val="3"/>
        <charset val="129"/>
      </rPr>
      <t xml:space="preserve">
Blown Glass Vase
Heating Glass</t>
    </r>
    <phoneticPr fontId="2" type="noConversion"/>
  </si>
  <si>
    <r>
      <rPr>
        <b/>
        <sz val="9"/>
        <color theme="1"/>
        <rFont val="굴림"/>
        <family val="3"/>
        <charset val="129"/>
      </rPr>
      <t>New Years Feast</t>
    </r>
    <r>
      <rPr>
        <sz val="9"/>
        <color theme="1"/>
        <rFont val="굴림"/>
        <family val="3"/>
        <charset val="129"/>
      </rPr>
      <t xml:space="preserve">
Roasted Pig
Rotating Spit</t>
    </r>
    <phoneticPr fontId="2" type="noConversion"/>
  </si>
  <si>
    <r>
      <rPr>
        <b/>
        <sz val="9"/>
        <color theme="1"/>
        <rFont val="굴림"/>
        <family val="3"/>
        <charset val="129"/>
      </rPr>
      <t>Gatehouse</t>
    </r>
    <r>
      <rPr>
        <sz val="9"/>
        <color theme="1"/>
        <rFont val="굴림"/>
        <family val="3"/>
        <charset val="129"/>
      </rPr>
      <t xml:space="preserve">
Fortified Gate
Closing Drawbridge</t>
    </r>
    <phoneticPr fontId="2" type="noConversion"/>
  </si>
  <si>
    <r>
      <rPr>
        <b/>
        <sz val="9"/>
        <color theme="1"/>
        <rFont val="굴림"/>
        <family val="3"/>
        <charset val="129"/>
      </rPr>
      <t>Rapunzel's Tower</t>
    </r>
    <r>
      <rPr>
        <sz val="9"/>
        <color theme="1"/>
        <rFont val="굴림"/>
        <family val="3"/>
        <charset val="129"/>
      </rPr>
      <t xml:space="preserve">
Healthy Hair
Shampooing</t>
    </r>
    <phoneticPr fontId="2" type="noConversion"/>
  </si>
  <si>
    <r>
      <rPr>
        <b/>
        <sz val="9"/>
        <color theme="1"/>
        <rFont val="굴림"/>
        <family val="3"/>
        <charset val="129"/>
      </rPr>
      <t>Light Castle</t>
    </r>
    <r>
      <rPr>
        <sz val="9"/>
        <color theme="1"/>
        <rFont val="굴림"/>
        <family val="3"/>
        <charset val="129"/>
      </rPr>
      <t xml:space="preserve">
5 Pure Mirrors
Fashioning Mirror</t>
    </r>
    <phoneticPr fontId="2" type="noConversion"/>
  </si>
  <si>
    <r>
      <rPr>
        <b/>
        <sz val="9"/>
        <color theme="1"/>
        <rFont val="굴림"/>
        <family val="3"/>
        <charset val="129"/>
      </rPr>
      <t>Fish Market</t>
    </r>
    <r>
      <rPr>
        <sz val="9"/>
        <color theme="1"/>
        <rFont val="굴림"/>
        <family val="3"/>
        <charset val="129"/>
      </rPr>
      <t xml:space="preserve">
Fish Dinner
Filleting</t>
    </r>
    <phoneticPr fontId="2" type="noConversion"/>
  </si>
  <si>
    <r>
      <rPr>
        <b/>
        <sz val="9"/>
        <color theme="1"/>
        <rFont val="굴림"/>
        <family val="3"/>
        <charset val="129"/>
      </rPr>
      <t>Watch Tower</t>
    </r>
    <r>
      <rPr>
        <sz val="9"/>
        <color theme="1"/>
        <rFont val="굴림"/>
        <family val="3"/>
        <charset val="129"/>
      </rPr>
      <t xml:space="preserve">
4 scouting reports
Writing Reports</t>
    </r>
    <phoneticPr fontId="2" type="noConversion"/>
  </si>
  <si>
    <r>
      <rPr>
        <b/>
        <sz val="9"/>
        <color theme="1"/>
        <rFont val="굴림"/>
        <family val="3"/>
        <charset val="129"/>
      </rPr>
      <t>Romantic Bistro</t>
    </r>
    <r>
      <rPr>
        <sz val="9"/>
        <color theme="1"/>
        <rFont val="굴림"/>
        <family val="3"/>
        <charset val="129"/>
      </rPr>
      <t xml:space="preserve">
Romantic Meal
Ordering Dinner</t>
    </r>
    <phoneticPr fontId="2" type="noConversion"/>
  </si>
  <si>
    <r>
      <rPr>
        <b/>
        <sz val="9"/>
        <color theme="1"/>
        <rFont val="굴림"/>
        <family val="3"/>
        <charset val="129"/>
      </rPr>
      <t>School House</t>
    </r>
    <r>
      <rPr>
        <sz val="9"/>
        <color theme="1"/>
        <rFont val="굴림"/>
        <family val="3"/>
        <charset val="129"/>
      </rPr>
      <t xml:space="preserve">
10 science projects
Engineering</t>
    </r>
    <phoneticPr fontId="2" type="noConversion"/>
  </si>
  <si>
    <r>
      <rPr>
        <b/>
        <sz val="9"/>
        <color theme="1"/>
        <rFont val="굴림"/>
        <family val="3"/>
        <charset val="129"/>
      </rPr>
      <t>Tailor Shoppe</t>
    </r>
    <r>
      <rPr>
        <sz val="9"/>
        <color theme="1"/>
        <rFont val="굴림"/>
        <family val="3"/>
        <charset val="129"/>
      </rPr>
      <t xml:space="preserve">
20 royal gowns
Sewing Gowns</t>
    </r>
    <phoneticPr fontId="2" type="noConversion"/>
  </si>
  <si>
    <r>
      <rPr>
        <b/>
        <sz val="9"/>
        <color theme="1"/>
        <rFont val="굴림"/>
        <family val="3"/>
        <charset val="129"/>
      </rPr>
      <t>Butcher Shoppe</t>
    </r>
    <r>
      <rPr>
        <sz val="9"/>
        <color theme="1"/>
        <rFont val="굴림"/>
        <family val="3"/>
        <charset val="129"/>
      </rPr>
      <t xml:space="preserve">
2000 hotdogs
Grilling</t>
    </r>
    <phoneticPr fontId="2" type="noConversion"/>
  </si>
  <si>
    <r>
      <rPr>
        <b/>
        <sz val="9"/>
        <color theme="1"/>
        <rFont val="굴림"/>
        <family val="3"/>
        <charset val="129"/>
      </rPr>
      <t>Guild Hall</t>
    </r>
    <r>
      <rPr>
        <sz val="9"/>
        <color theme="1"/>
        <rFont val="굴림"/>
        <family val="3"/>
        <charset val="129"/>
      </rPr>
      <t xml:space="preserve">
10 gladiators
Training Fighters</t>
    </r>
    <phoneticPr fontId="2" type="noConversion"/>
  </si>
  <si>
    <r>
      <rPr>
        <b/>
        <sz val="9"/>
        <color theme="1"/>
        <rFont val="굴림"/>
        <family val="3"/>
        <charset val="129"/>
      </rPr>
      <t>Pond</t>
    </r>
    <r>
      <rPr>
        <sz val="9"/>
        <color theme="1"/>
        <rFont val="굴림"/>
        <family val="3"/>
        <charset val="129"/>
      </rPr>
      <t xml:space="preserve">
A prize winning fish
Fishing</t>
    </r>
    <phoneticPr fontId="2" type="noConversion"/>
  </si>
  <si>
    <t>Sapphire Grove</t>
    <phoneticPr fontId="2" type="noConversion"/>
  </si>
  <si>
    <r>
      <rPr>
        <b/>
        <sz val="9"/>
        <color theme="1"/>
        <rFont val="굴림"/>
        <family val="3"/>
        <charset val="129"/>
      </rPr>
      <t>Watch Tower</t>
    </r>
    <r>
      <rPr>
        <sz val="9"/>
        <color theme="1"/>
        <rFont val="굴림"/>
        <family val="3"/>
        <charset val="129"/>
      </rPr>
      <t xml:space="preserve">
4 scouting reports
Writing Reports</t>
    </r>
    <phoneticPr fontId="2" type="noConversion"/>
  </si>
  <si>
    <r>
      <rPr>
        <b/>
        <sz val="9"/>
        <color theme="1"/>
        <rFont val="굴림"/>
        <family val="3"/>
        <charset val="129"/>
      </rPr>
      <t>Watch Tower</t>
    </r>
    <r>
      <rPr>
        <sz val="9"/>
        <color theme="1"/>
        <rFont val="굴림"/>
        <family val="3"/>
        <charset val="129"/>
      </rPr>
      <t xml:space="preserve">
4 scouting reports
Writing Reports</t>
    </r>
    <phoneticPr fontId="2" type="noConversion"/>
  </si>
  <si>
    <r>
      <rPr>
        <b/>
        <sz val="9"/>
        <color theme="1"/>
        <rFont val="굴림"/>
        <family val="3"/>
        <charset val="129"/>
      </rPr>
      <t>Watch Tower</t>
    </r>
    <r>
      <rPr>
        <sz val="9"/>
        <color theme="1"/>
        <rFont val="굴림"/>
        <family val="3"/>
        <charset val="129"/>
      </rPr>
      <t xml:space="preserve">
4 scouting reports
Writing Reports</t>
    </r>
    <phoneticPr fontId="2" type="noConversion"/>
  </si>
  <si>
    <t>Holiday Sleigh</t>
    <phoneticPr fontId="2" type="noConversion"/>
  </si>
  <si>
    <r>
      <rPr>
        <b/>
        <sz val="9"/>
        <color theme="1"/>
        <rFont val="굴림"/>
        <family val="3"/>
        <charset val="129"/>
      </rPr>
      <t>Bakery</t>
    </r>
    <r>
      <rPr>
        <sz val="9"/>
        <color theme="1"/>
        <rFont val="굴림"/>
        <family val="3"/>
        <charset val="129"/>
      </rPr>
      <t xml:space="preserve">
500 cupcakes</t>
    </r>
    <phoneticPr fontId="2" type="noConversion"/>
  </si>
  <si>
    <r>
      <rPr>
        <b/>
        <sz val="9"/>
        <color theme="1"/>
        <rFont val="굴림"/>
        <family val="3"/>
        <charset val="129"/>
      </rPr>
      <t>Gingerbread House</t>
    </r>
    <r>
      <rPr>
        <sz val="9"/>
        <color theme="1"/>
        <rFont val="굴림"/>
        <family val="3"/>
        <charset val="129"/>
      </rPr>
      <t xml:space="preserve">
Sprinting Treat
</t>
    </r>
    <phoneticPr fontId="2" type="noConversion"/>
  </si>
  <si>
    <r>
      <rPr>
        <b/>
        <sz val="9"/>
        <color rgb="FFFF0000"/>
        <rFont val="굴림"/>
        <family val="3"/>
        <charset val="129"/>
      </rPr>
      <t>Cleopatra's Palace</t>
    </r>
    <r>
      <rPr>
        <sz val="9"/>
        <color rgb="FFFF0000"/>
        <rFont val="굴림"/>
        <family val="3"/>
        <charset val="129"/>
      </rPr>
      <t xml:space="preserve">
Pharaoh’s Headdress
Accepting Honor</t>
    </r>
    <phoneticPr fontId="2" type="noConversion"/>
  </si>
  <si>
    <r>
      <rPr>
        <b/>
        <sz val="9"/>
        <color theme="1"/>
        <rFont val="굴림"/>
        <family val="3"/>
        <charset val="129"/>
      </rPr>
      <t>Chocolate Shop</t>
    </r>
    <r>
      <rPr>
        <sz val="9"/>
        <color theme="1"/>
        <rFont val="굴림"/>
        <family val="3"/>
        <charset val="129"/>
      </rPr>
      <t xml:space="preserve">
Confectionary Treat
Stirring Vat</t>
    </r>
    <phoneticPr fontId="2" type="noConversion"/>
  </si>
  <si>
    <t>Red(Blue) Residences</t>
    <phoneticPr fontId="2" type="noConversion"/>
  </si>
  <si>
    <r>
      <rPr>
        <b/>
        <sz val="9"/>
        <color theme="1"/>
        <rFont val="굴림"/>
        <family val="3"/>
        <charset val="129"/>
      </rPr>
      <t>Ferry of the Dead</t>
    </r>
    <r>
      <rPr>
        <sz val="9"/>
        <color theme="1"/>
        <rFont val="굴림"/>
        <family val="3"/>
        <charset val="129"/>
      </rPr>
      <t xml:space="preserve">
1 Ferry Ride,
Rowing</t>
    </r>
    <phoneticPr fontId="2" type="noConversion"/>
  </si>
  <si>
    <r>
      <rPr>
        <b/>
        <sz val="9"/>
        <color theme="1"/>
        <rFont val="굴림"/>
        <family val="3"/>
        <charset val="129"/>
      </rPr>
      <t>New Wedding Chapel</t>
    </r>
    <r>
      <rPr>
        <sz val="9"/>
        <color theme="1"/>
        <rFont val="굴림"/>
        <family val="3"/>
        <charset val="129"/>
      </rPr>
      <t xml:space="preserve">
Marriage
Exchanging Vows</t>
    </r>
    <phoneticPr fontId="2" type="noConversion"/>
  </si>
  <si>
    <r>
      <rPr>
        <b/>
        <sz val="9"/>
        <color theme="1"/>
        <rFont val="굴림"/>
        <family val="3"/>
        <charset val="129"/>
      </rPr>
      <t>Spice Market</t>
    </r>
    <r>
      <rPr>
        <sz val="9"/>
        <color theme="1"/>
        <rFont val="굴림"/>
        <family val="3"/>
        <charset val="129"/>
      </rPr>
      <t xml:space="preserve">
4 Seasoned Dished,
Sprinkling Spices</t>
    </r>
    <phoneticPr fontId="2" type="noConversion"/>
  </si>
  <si>
    <r>
      <rPr>
        <b/>
        <sz val="9"/>
        <color theme="1"/>
        <rFont val="굴림"/>
        <family val="3"/>
        <charset val="129"/>
      </rPr>
      <t>Wyvern's Forge</t>
    </r>
    <r>
      <rPr>
        <sz val="9"/>
        <color theme="1"/>
        <rFont val="굴림"/>
        <family val="3"/>
        <charset val="129"/>
      </rPr>
      <t xml:space="preserve">
Sword of Destiny,
Forging Sword</t>
    </r>
    <phoneticPr fontId="2" type="noConversion"/>
  </si>
  <si>
    <r>
      <rPr>
        <b/>
        <sz val="9"/>
        <color theme="1"/>
        <rFont val="굴림"/>
        <family val="3"/>
        <charset val="129"/>
      </rPr>
      <t>Siege Tower</t>
    </r>
    <r>
      <rPr>
        <sz val="9"/>
        <color theme="1"/>
        <rFont val="굴림"/>
        <family val="3"/>
        <charset val="129"/>
      </rPr>
      <t xml:space="preserve">
Defensive Breach
Advancing on Castle</t>
    </r>
    <phoneticPr fontId="2" type="noConversion"/>
  </si>
  <si>
    <r>
      <rPr>
        <b/>
        <sz val="9"/>
        <color theme="1"/>
        <rFont val="굴림"/>
        <family val="3"/>
        <charset val="129"/>
      </rPr>
      <t>Apothecary</t>
    </r>
    <r>
      <rPr>
        <sz val="9"/>
        <color theme="1"/>
        <rFont val="굴림"/>
        <family val="3"/>
        <charset val="129"/>
      </rPr>
      <t xml:space="preserve">
Remedy,
Assessing Malady</t>
    </r>
    <phoneticPr fontId="2" type="noConversion"/>
  </si>
  <si>
    <r>
      <rPr>
        <b/>
        <sz val="9"/>
        <color theme="1"/>
        <rFont val="굴림"/>
        <family val="3"/>
        <charset val="129"/>
      </rPr>
      <t>Gargoyle Statuary</t>
    </r>
    <r>
      <rPr>
        <sz val="9"/>
        <color theme="1"/>
        <rFont val="굴림"/>
        <family val="3"/>
        <charset val="129"/>
      </rPr>
      <t xml:space="preserve">
8 Stone Gargoyles
Chiseling</t>
    </r>
    <phoneticPr fontId="2" type="noConversion"/>
  </si>
  <si>
    <r>
      <rPr>
        <b/>
        <sz val="9"/>
        <color theme="1"/>
        <rFont val="굴림"/>
        <family val="3"/>
        <charset val="129"/>
      </rPr>
      <t>Pirate Ship</t>
    </r>
    <r>
      <rPr>
        <sz val="9"/>
        <color theme="1"/>
        <rFont val="굴림"/>
        <family val="3"/>
        <charset val="129"/>
      </rPr>
      <t xml:space="preserve">
Sunken Ship
Firing Cannons</t>
    </r>
    <phoneticPr fontId="2" type="noConversion"/>
  </si>
  <si>
    <r>
      <rPr>
        <b/>
        <sz val="9"/>
        <color theme="1"/>
        <rFont val="굴림"/>
        <family val="3"/>
        <charset val="129"/>
      </rPr>
      <t>Phoenix nest</t>
    </r>
    <r>
      <rPr>
        <sz val="9"/>
        <color theme="1"/>
        <rFont val="굴림"/>
        <family val="3"/>
        <charset val="129"/>
      </rPr>
      <t xml:space="preserve">
Feathers
Scorching Feathers</t>
    </r>
    <phoneticPr fontId="2" type="noConversion"/>
  </si>
  <si>
    <r>
      <rPr>
        <b/>
        <sz val="9"/>
        <color theme="1"/>
        <rFont val="굴림"/>
        <family val="3"/>
        <charset val="129"/>
      </rPr>
      <t>Tea Garden</t>
    </r>
    <r>
      <rPr>
        <sz val="9"/>
        <color theme="1"/>
        <rFont val="굴림"/>
        <family val="3"/>
        <charset val="129"/>
      </rPr>
      <t xml:space="preserve">
Cup of Tea
Pouring Tea</t>
    </r>
    <phoneticPr fontId="2" type="noConversion"/>
  </si>
  <si>
    <r>
      <rPr>
        <b/>
        <sz val="9"/>
        <color theme="1"/>
        <rFont val="굴림"/>
        <family val="3"/>
        <charset val="129"/>
      </rPr>
      <t>Vintage Chateau</t>
    </r>
    <r>
      <rPr>
        <sz val="9"/>
        <color theme="1"/>
        <rFont val="굴림"/>
        <family val="3"/>
        <charset val="129"/>
      </rPr>
      <t xml:space="preserve">
300 Aged Bottles
Aging</t>
    </r>
    <phoneticPr fontId="2" type="noConversion"/>
  </si>
  <si>
    <r>
      <rPr>
        <b/>
        <sz val="9"/>
        <color rgb="FFFF0000"/>
        <rFont val="굴림"/>
        <family val="3"/>
        <charset val="129"/>
      </rPr>
      <t>Pharaoh's Temple</t>
    </r>
    <r>
      <rPr>
        <sz val="9"/>
        <color rgb="FFFF0000"/>
        <rFont val="굴림"/>
        <family val="3"/>
        <charset val="129"/>
      </rPr>
      <t xml:space="preserve">
Desert Colossi
Chiseling</t>
    </r>
    <phoneticPr fontId="2" type="noConversion"/>
  </si>
  <si>
    <r>
      <rPr>
        <b/>
        <sz val="9"/>
        <color theme="1"/>
        <rFont val="굴림"/>
        <family val="3"/>
        <charset val="129"/>
      </rPr>
      <t>Cartography Shopppe</t>
    </r>
    <r>
      <rPr>
        <sz val="9"/>
        <color theme="1"/>
        <rFont val="굴림"/>
        <family val="3"/>
        <charset val="129"/>
      </rPr>
      <t xml:space="preserve">
4 Updated Maps
Surveying Land</t>
    </r>
    <phoneticPr fontId="2" type="noConversion"/>
  </si>
  <si>
    <r>
      <rPr>
        <b/>
        <sz val="9"/>
        <color rgb="FFFF0000"/>
        <rFont val="굴림"/>
        <family val="3"/>
        <charset val="129"/>
      </rPr>
      <t>Fairy Tree</t>
    </r>
    <r>
      <rPr>
        <sz val="9"/>
        <color rgb="FFFF0000"/>
        <rFont val="굴림"/>
        <family val="3"/>
        <charset val="129"/>
      </rPr>
      <t xml:space="preserve">
A Wish for Riches
Acceptiong Wish</t>
    </r>
    <phoneticPr fontId="2" type="noConversion"/>
  </si>
  <si>
    <r>
      <rPr>
        <b/>
        <sz val="9"/>
        <color theme="1"/>
        <rFont val="굴림"/>
        <family val="3"/>
        <charset val="129"/>
      </rPr>
      <t>Gladiator's Arena</t>
    </r>
    <r>
      <rPr>
        <sz val="9"/>
        <color theme="1"/>
        <rFont val="굴림"/>
        <family val="3"/>
        <charset val="129"/>
      </rPr>
      <t xml:space="preserve">
2 Raging Combatants
Spilling Blood</t>
    </r>
    <phoneticPr fontId="2" type="noConversion"/>
  </si>
  <si>
    <r>
      <rPr>
        <b/>
        <sz val="9"/>
        <color theme="1"/>
        <rFont val="굴림"/>
        <family val="3"/>
        <charset val="129"/>
      </rPr>
      <t>Cemetery</t>
    </r>
    <r>
      <rPr>
        <sz val="9"/>
        <color theme="1"/>
        <rFont val="굴림"/>
        <family val="3"/>
        <charset val="129"/>
      </rPr>
      <t xml:space="preserve">
Proper Burial
Shoveling Dirt</t>
    </r>
    <phoneticPr fontId="2" type="noConversion"/>
  </si>
  <si>
    <r>
      <rPr>
        <b/>
        <sz val="9"/>
        <color theme="1"/>
        <rFont val="굴림"/>
        <family val="3"/>
        <charset val="129"/>
      </rPr>
      <t>Millinery</t>
    </r>
    <r>
      <rPr>
        <sz val="9"/>
        <color theme="1"/>
        <rFont val="굴림"/>
        <family val="3"/>
        <charset val="129"/>
      </rPr>
      <t xml:space="preserve">
6 Classy Hats
Designing Hats</t>
    </r>
    <phoneticPr fontId="2" type="noConversion"/>
  </si>
  <si>
    <r>
      <rPr>
        <b/>
        <sz val="9"/>
        <color rgb="FFFF0000"/>
        <rFont val="굴림"/>
        <family val="3"/>
        <charset val="129"/>
      </rPr>
      <t>Ice Pond</t>
    </r>
    <r>
      <rPr>
        <sz val="9"/>
        <color rgb="FFFF0000"/>
        <rFont val="굴림"/>
        <family val="3"/>
        <charset val="129"/>
      </rPr>
      <t xml:space="preserve">
Rented Ice Skates
Skating around Tree</t>
    </r>
    <phoneticPr fontId="2" type="noConversion"/>
  </si>
  <si>
    <r>
      <rPr>
        <b/>
        <sz val="9"/>
        <color theme="1"/>
        <rFont val="굴림"/>
        <family val="3"/>
        <charset val="129"/>
      </rPr>
      <t>Geisha House</t>
    </r>
    <r>
      <rPr>
        <sz val="9"/>
        <color theme="1"/>
        <rFont val="굴림"/>
        <family val="3"/>
        <charset val="129"/>
      </rPr>
      <t xml:space="preserve">
Geisha Dance
Performing Dance</t>
    </r>
    <phoneticPr fontId="2" type="noConversion"/>
  </si>
  <si>
    <r>
      <rPr>
        <b/>
        <sz val="9"/>
        <color theme="1"/>
        <rFont val="굴림"/>
        <family val="3"/>
        <charset val="129"/>
      </rPr>
      <t>Viking Ship</t>
    </r>
    <r>
      <rPr>
        <sz val="9"/>
        <color theme="1"/>
        <rFont val="굴림"/>
        <family val="3"/>
        <charset val="129"/>
      </rPr>
      <t xml:space="preserve">
Nordic Transport
Planning Invasion</t>
    </r>
    <phoneticPr fontId="2" type="noConversion"/>
  </si>
  <si>
    <r>
      <rPr>
        <b/>
        <sz val="9"/>
        <color theme="1"/>
        <rFont val="굴림"/>
        <family val="3"/>
        <charset val="129"/>
      </rPr>
      <t>Catapult</t>
    </r>
    <r>
      <rPr>
        <sz val="9"/>
        <color theme="1"/>
        <rFont val="굴림"/>
        <family val="3"/>
        <charset val="129"/>
      </rPr>
      <t xml:space="preserve">
Breached Walls
Flinging Projectiles</t>
    </r>
    <phoneticPr fontId="2" type="noConversion"/>
  </si>
  <si>
    <r>
      <rPr>
        <b/>
        <sz val="9"/>
        <color theme="1"/>
        <rFont val="굴림"/>
        <family val="3"/>
        <charset val="129"/>
      </rPr>
      <t>Pelt Shoppe</t>
    </r>
    <r>
      <rPr>
        <sz val="9"/>
        <color theme="1"/>
        <rFont val="굴림"/>
        <family val="3"/>
        <charset val="129"/>
      </rPr>
      <t xml:space="preserve">
9 Tanned Hides
Stretching Hides</t>
    </r>
    <phoneticPr fontId="2" type="noConversion"/>
  </si>
  <si>
    <r>
      <rPr>
        <b/>
        <sz val="9"/>
        <color rgb="FFFF0000"/>
        <rFont val="굴림"/>
        <family val="3"/>
        <charset val="129"/>
      </rPr>
      <t>Dreidel Shoppe</t>
    </r>
    <r>
      <rPr>
        <sz val="9"/>
        <color rgb="FFFF0000"/>
        <rFont val="굴림"/>
        <family val="3"/>
        <charset val="129"/>
      </rPr>
      <t xml:space="preserve">
Handcrafted Dreidel
Carving</t>
    </r>
    <phoneticPr fontId="2" type="noConversion"/>
  </si>
  <si>
    <r>
      <rPr>
        <b/>
        <sz val="9"/>
        <color theme="1"/>
        <rFont val="굴림"/>
        <family val="3"/>
        <charset val="129"/>
      </rPr>
      <t>Yeti's Lair</t>
    </r>
    <r>
      <rPr>
        <sz val="9"/>
        <color theme="1"/>
        <rFont val="굴림"/>
        <family val="3"/>
        <charset val="129"/>
      </rPr>
      <t xml:space="preserve">
Icy Hike
Climbing ice Wall</t>
    </r>
    <phoneticPr fontId="2" type="noConversion"/>
  </si>
  <si>
    <r>
      <rPr>
        <b/>
        <sz val="9"/>
        <color theme="1"/>
        <rFont val="굴림"/>
        <family val="3"/>
        <charset val="129"/>
      </rPr>
      <t>Voodoo Hut</t>
    </r>
    <r>
      <rPr>
        <sz val="9"/>
        <color theme="1"/>
        <rFont val="굴림"/>
        <family val="3"/>
        <charset val="129"/>
      </rPr>
      <t xml:space="preserve">
Voodoo Doll
Sticking Pins</t>
    </r>
    <phoneticPr fontId="2" type="noConversion"/>
  </si>
  <si>
    <r>
      <rPr>
        <b/>
        <sz val="9"/>
        <color theme="1"/>
        <rFont val="굴림"/>
        <family val="3"/>
        <charset val="129"/>
      </rPr>
      <t>Serpent's Lair</t>
    </r>
    <r>
      <rPr>
        <sz val="9"/>
        <color theme="1"/>
        <rFont val="굴림"/>
        <family val="3"/>
        <charset val="129"/>
      </rPr>
      <t xml:space="preserve">
34 Piercing Teeth
Scouring Shoreline</t>
    </r>
    <phoneticPr fontId="2" type="noConversion"/>
  </si>
  <si>
    <r>
      <rPr>
        <b/>
        <sz val="9"/>
        <color rgb="FFFF0000"/>
        <rFont val="굴림"/>
        <family val="3"/>
        <charset val="129"/>
      </rPr>
      <t>Toymaker's Shoppe</t>
    </r>
    <r>
      <rPr>
        <sz val="9"/>
        <color rgb="FFFF0000"/>
        <rFont val="굴림"/>
        <family val="3"/>
        <charset val="129"/>
      </rPr>
      <t xml:space="preserve">
1 Teddy Bear
Sewing Pattern</t>
    </r>
    <phoneticPr fontId="2" type="noConversion"/>
  </si>
  <si>
    <r>
      <rPr>
        <b/>
        <sz val="9"/>
        <color theme="1"/>
        <rFont val="굴림"/>
        <family val="3"/>
        <charset val="129"/>
      </rPr>
      <t>Ice Sculptor's Abode</t>
    </r>
    <r>
      <rPr>
        <sz val="9"/>
        <color theme="1"/>
        <rFont val="굴림"/>
        <family val="3"/>
        <charset val="129"/>
      </rPr>
      <t xml:space="preserve">
1 ice Swan
Shaving Ice</t>
    </r>
    <phoneticPr fontId="2" type="noConversion"/>
  </si>
  <si>
    <r>
      <rPr>
        <b/>
        <sz val="9"/>
        <color theme="1"/>
        <rFont val="굴림"/>
        <family val="3"/>
        <charset val="129"/>
      </rPr>
      <t>Dark Castle</t>
    </r>
    <r>
      <rPr>
        <sz val="9"/>
        <color theme="1"/>
        <rFont val="굴림"/>
        <family val="3"/>
        <charset val="129"/>
      </rPr>
      <t xml:space="preserve">
5 Currupted Mirrors
Forging Mirror</t>
    </r>
    <phoneticPr fontId="2" type="noConversion"/>
  </si>
  <si>
    <r>
      <rPr>
        <b/>
        <sz val="9"/>
        <color theme="1"/>
        <rFont val="굴림"/>
        <family val="3"/>
        <charset val="129"/>
      </rPr>
      <t>Ice Castle</t>
    </r>
    <r>
      <rPr>
        <sz val="9"/>
        <color theme="1"/>
        <rFont val="굴림"/>
        <family val="3"/>
        <charset val="129"/>
      </rPr>
      <t xml:space="preserve">
5 Frozen Mirrors
Crystalizing Mirror</t>
    </r>
    <phoneticPr fontId="2" type="noConversion"/>
  </si>
  <si>
    <r>
      <rPr>
        <b/>
        <sz val="9"/>
        <color rgb="FFFF0000"/>
        <rFont val="굴림"/>
        <family val="3"/>
        <charset val="129"/>
      </rPr>
      <t>Haunted House</t>
    </r>
    <r>
      <rPr>
        <sz val="9"/>
        <color rgb="FFFF0000"/>
        <rFont val="굴림"/>
        <family val="3"/>
        <charset val="129"/>
      </rPr>
      <t xml:space="preserve">
5 Frightened Kids
Luring Trick-or-Treaters</t>
    </r>
    <phoneticPr fontId="2" type="noConversion"/>
  </si>
  <si>
    <r>
      <rPr>
        <b/>
        <sz val="9"/>
        <color theme="1"/>
        <rFont val="굴림"/>
        <family val="3"/>
        <charset val="129"/>
      </rPr>
      <t>Pegasus Spring</t>
    </r>
    <r>
      <rPr>
        <sz val="9"/>
        <color theme="1"/>
        <rFont val="굴림"/>
        <family val="3"/>
        <charset val="129"/>
      </rPr>
      <t xml:space="preserve">
Inspiring Waters
Gushing</t>
    </r>
    <phoneticPr fontId="2" type="noConversion"/>
  </si>
  <si>
    <r>
      <rPr>
        <b/>
        <sz val="9"/>
        <color theme="1"/>
        <rFont val="굴림"/>
        <family val="3"/>
        <charset val="129"/>
      </rPr>
      <t>Coach Inn</t>
    </r>
    <r>
      <rPr>
        <sz val="9"/>
        <color theme="1"/>
        <rFont val="굴림"/>
        <family val="3"/>
        <charset val="129"/>
      </rPr>
      <t xml:space="preserve">
1 Restful Night
Granting Ameneties</t>
    </r>
    <phoneticPr fontId="2" type="noConversion"/>
  </si>
  <si>
    <r>
      <rPr>
        <b/>
        <sz val="9"/>
        <color theme="1"/>
        <rFont val="굴림"/>
        <family val="3"/>
        <charset val="129"/>
      </rPr>
      <t>Red Dragon's Lair</t>
    </r>
    <r>
      <rPr>
        <sz val="9"/>
        <color theme="1"/>
        <rFont val="굴림"/>
        <family val="3"/>
        <charset val="129"/>
      </rPr>
      <t xml:space="preserve">
1 Freed Princess
Battling Dragon</t>
    </r>
    <phoneticPr fontId="2" type="noConversion"/>
  </si>
  <si>
    <r>
      <rPr>
        <b/>
        <sz val="9"/>
        <color theme="1"/>
        <rFont val="굴림"/>
        <family val="3"/>
        <charset val="129"/>
      </rPr>
      <t>Observatory</t>
    </r>
    <r>
      <rPr>
        <sz val="9"/>
        <color theme="1"/>
        <rFont val="굴림"/>
        <family val="3"/>
        <charset val="129"/>
      </rPr>
      <t xml:space="preserve">
14 Constellations
Studying the Stars</t>
    </r>
    <phoneticPr fontId="2" type="noConversion"/>
  </si>
  <si>
    <r>
      <rPr>
        <b/>
        <sz val="9"/>
        <color theme="1"/>
        <rFont val="굴림"/>
        <family val="3"/>
        <charset val="129"/>
      </rPr>
      <t>Lumber Mill</t>
    </r>
    <r>
      <rPr>
        <sz val="9"/>
        <color theme="1"/>
        <rFont val="굴림"/>
        <family val="3"/>
        <charset val="129"/>
      </rPr>
      <t xml:space="preserve">
5 cords of wood
Chopping</t>
    </r>
    <phoneticPr fontId="2" type="noConversion"/>
  </si>
  <si>
    <r>
      <rPr>
        <b/>
        <sz val="9"/>
        <color theme="1"/>
        <rFont val="굴림"/>
        <family val="3"/>
        <charset val="129"/>
      </rPr>
      <t>University</t>
    </r>
    <r>
      <rPr>
        <sz val="9"/>
        <color theme="1"/>
        <rFont val="굴림"/>
        <family val="3"/>
        <charset val="129"/>
      </rPr>
      <t xml:space="preserve">
Master's Degree
Writing Thesis</t>
    </r>
    <phoneticPr fontId="2" type="noConversion"/>
  </si>
  <si>
    <r>
      <rPr>
        <b/>
        <sz val="9"/>
        <color rgb="FFFF0000"/>
        <rFont val="굴림"/>
        <family val="3"/>
        <charset val="129"/>
      </rPr>
      <t>Demonic Cavern</t>
    </r>
    <r>
      <rPr>
        <sz val="9"/>
        <color rgb="FFFF0000"/>
        <rFont val="굴림"/>
        <family val="3"/>
        <charset val="129"/>
      </rPr>
      <t xml:space="preserve">
Brimstone Shards
Mining Sulfur</t>
    </r>
    <phoneticPr fontId="2" type="noConversion"/>
  </si>
  <si>
    <r>
      <rPr>
        <b/>
        <sz val="9"/>
        <color theme="1"/>
        <rFont val="굴림"/>
        <family val="3"/>
        <charset val="129"/>
      </rPr>
      <t>Grandma's House</t>
    </r>
    <r>
      <rPr>
        <sz val="9"/>
        <color theme="1"/>
        <rFont val="굴림"/>
        <family val="3"/>
        <charset val="129"/>
      </rPr>
      <t xml:space="preserve">
Picnic Basket
Skipping to Grandma's</t>
    </r>
    <phoneticPr fontId="2" type="noConversion"/>
  </si>
  <si>
    <r>
      <t xml:space="preserve">Sphinx
</t>
    </r>
    <r>
      <rPr>
        <sz val="9"/>
        <color theme="1"/>
        <rFont val="굴림"/>
        <family val="3"/>
        <charset val="129"/>
      </rPr>
      <t>Puzzle Solution
Mulling over Question</t>
    </r>
    <phoneticPr fontId="2" type="noConversion"/>
  </si>
  <si>
    <r>
      <rPr>
        <b/>
        <sz val="9"/>
        <color theme="1"/>
        <rFont val="굴림"/>
        <family val="3"/>
        <charset val="129"/>
      </rPr>
      <t>Barn</t>
    </r>
    <r>
      <rPr>
        <sz val="9"/>
        <color theme="1"/>
        <rFont val="굴림"/>
        <family val="3"/>
        <charset val="129"/>
      </rPr>
      <t xml:space="preserve">
10 Prized Oxen
Training Oxen</t>
    </r>
    <phoneticPr fontId="2" type="noConversion"/>
  </si>
  <si>
    <r>
      <rPr>
        <b/>
        <sz val="9"/>
        <color theme="1"/>
        <rFont val="굴림"/>
        <family val="3"/>
        <charset val="129"/>
      </rPr>
      <t>Windmill</t>
    </r>
    <r>
      <rPr>
        <sz val="9"/>
        <color theme="1"/>
        <rFont val="굴림"/>
        <family val="3"/>
        <charset val="129"/>
      </rPr>
      <t xml:space="preserve">
100 bags of grain
Bagging Grain</t>
    </r>
    <phoneticPr fontId="2" type="noConversion"/>
  </si>
  <si>
    <r>
      <rPr>
        <b/>
        <sz val="9"/>
        <color theme="1"/>
        <rFont val="굴림"/>
        <family val="3"/>
        <charset val="129"/>
      </rPr>
      <t>Wizards Tower</t>
    </r>
    <r>
      <rPr>
        <sz val="9"/>
        <color theme="1"/>
        <rFont val="굴림"/>
        <family val="3"/>
        <charset val="129"/>
      </rPr>
      <t xml:space="preserve">
10 Conjurations
Conjuring</t>
    </r>
    <phoneticPr fontId="2" type="noConversion"/>
  </si>
  <si>
    <r>
      <rPr>
        <b/>
        <sz val="9"/>
        <color theme="1"/>
        <rFont val="굴림"/>
        <family val="3"/>
        <charset val="129"/>
      </rPr>
      <t>Ancient Lighthouse</t>
    </r>
    <r>
      <rPr>
        <sz val="9"/>
        <color theme="1"/>
        <rFont val="굴림"/>
        <family val="3"/>
        <charset val="129"/>
      </rPr>
      <t xml:space="preserve">
18 Docked Ships
Illumination Ocean</t>
    </r>
    <phoneticPr fontId="2" type="noConversion"/>
  </si>
  <si>
    <r>
      <rPr>
        <b/>
        <sz val="9"/>
        <color rgb="FFFF0000"/>
        <rFont val="굴림"/>
        <family val="3"/>
        <charset val="129"/>
      </rPr>
      <t>Sugar Plum House</t>
    </r>
    <r>
      <rPr>
        <sz val="9"/>
        <color rgb="FFFF0000"/>
        <rFont val="굴림"/>
        <family val="3"/>
        <charset val="129"/>
      </rPr>
      <t xml:space="preserve">
Holiday Ballet
Dancing</t>
    </r>
    <phoneticPr fontId="2" type="noConversion"/>
  </si>
  <si>
    <r>
      <rPr>
        <b/>
        <sz val="9"/>
        <color theme="1"/>
        <rFont val="굴림"/>
        <family val="3"/>
        <charset val="129"/>
      </rPr>
      <t>Blacksmith Shoppe</t>
    </r>
    <r>
      <rPr>
        <sz val="9"/>
        <color theme="1"/>
        <rFont val="굴림"/>
        <family val="3"/>
        <charset val="129"/>
      </rPr>
      <t xml:space="preserve">
75 Swords
Forging Swords</t>
    </r>
    <phoneticPr fontId="2" type="noConversion"/>
  </si>
  <si>
    <r>
      <rPr>
        <b/>
        <sz val="9"/>
        <color theme="1"/>
        <rFont val="굴림"/>
        <family val="3"/>
        <charset val="129"/>
      </rPr>
      <t>Clock Tower</t>
    </r>
    <r>
      <rPr>
        <sz val="9"/>
        <color theme="1"/>
        <rFont val="굴림"/>
        <family val="3"/>
        <charset val="129"/>
      </rPr>
      <t xml:space="preserve">
Time of Day
Winding Gears</t>
    </r>
    <phoneticPr fontId="2" type="noConversion"/>
  </si>
  <si>
    <r>
      <rPr>
        <b/>
        <sz val="9"/>
        <color rgb="FFFF0000"/>
        <rFont val="굴림"/>
        <family val="3"/>
        <charset val="129"/>
      </rPr>
      <t>Broomstick Boutique</t>
    </r>
    <r>
      <rPr>
        <sz val="9"/>
        <color rgb="FFFF0000"/>
        <rFont val="굴림"/>
        <family val="3"/>
        <charset val="129"/>
      </rPr>
      <t xml:space="preserve">
1 Witch's Broom
Whittling Stick</t>
    </r>
    <phoneticPr fontId="2" type="noConversion"/>
  </si>
  <si>
    <r>
      <rPr>
        <b/>
        <sz val="9"/>
        <color theme="1"/>
        <rFont val="굴림"/>
        <family val="3"/>
        <charset val="129"/>
      </rPr>
      <t>Stables</t>
    </r>
    <r>
      <rPr>
        <sz val="9"/>
        <color theme="1"/>
        <rFont val="굴림"/>
        <family val="3"/>
        <charset val="129"/>
      </rPr>
      <t xml:space="preserve">
8 Horses
Raising Horses</t>
    </r>
    <phoneticPr fontId="2" type="noConversion"/>
  </si>
  <si>
    <r>
      <rPr>
        <b/>
        <sz val="9"/>
        <color theme="1"/>
        <rFont val="굴림"/>
        <family val="3"/>
        <charset val="129"/>
      </rPr>
      <t>Red Naval Ship(Blue)</t>
    </r>
    <r>
      <rPr>
        <sz val="9"/>
        <color theme="1"/>
        <rFont val="굴림"/>
        <family val="3"/>
        <charset val="129"/>
      </rPr>
      <t xml:space="preserve">
11 Detained Pirates
Averting Pirate Ships</t>
    </r>
    <phoneticPr fontId="2" type="noConversion"/>
  </si>
  <si>
    <r>
      <rPr>
        <b/>
        <sz val="9"/>
        <color rgb="FFFF0000"/>
        <rFont val="굴림"/>
        <family val="3"/>
        <charset val="129"/>
      </rPr>
      <t>Great Pyramid</t>
    </r>
    <r>
      <rPr>
        <sz val="9"/>
        <color rgb="FFFF0000"/>
        <rFont val="굴림"/>
        <family val="3"/>
        <charset val="129"/>
      </rPr>
      <t xml:space="preserve">
Burial Ritual
Entombing</t>
    </r>
    <phoneticPr fontId="2" type="noConversion"/>
  </si>
  <si>
    <r>
      <rPr>
        <b/>
        <sz val="9"/>
        <color theme="1"/>
        <rFont val="굴림"/>
        <family val="3"/>
        <charset val="129"/>
      </rPr>
      <t>Swiss Chalet</t>
    </r>
    <r>
      <rPr>
        <sz val="9"/>
        <color theme="1"/>
        <rFont val="굴림"/>
        <family val="3"/>
        <charset val="129"/>
      </rPr>
      <t xml:space="preserve">
Cup of Hot Cocoa
Stirring in Chocolate</t>
    </r>
    <phoneticPr fontId="2" type="noConversion"/>
  </si>
  <si>
    <r>
      <rPr>
        <b/>
        <sz val="9"/>
        <color theme="1"/>
        <rFont val="굴림"/>
        <family val="3"/>
        <charset val="129"/>
      </rPr>
      <t>Quartermaster</t>
    </r>
    <r>
      <rPr>
        <sz val="9"/>
        <color theme="1"/>
        <rFont val="굴림"/>
        <family val="3"/>
        <charset val="129"/>
      </rPr>
      <t xml:space="preserve">
Food and Clothing
Feeding Knights</t>
    </r>
    <phoneticPr fontId="2" type="noConversion"/>
  </si>
  <si>
    <r>
      <rPr>
        <b/>
        <sz val="9"/>
        <color theme="1"/>
        <rFont val="굴림"/>
        <family val="3"/>
        <charset val="129"/>
      </rPr>
      <t>Arboretum</t>
    </r>
    <r>
      <rPr>
        <sz val="9"/>
        <color theme="1"/>
        <rFont val="굴림"/>
        <family val="3"/>
        <charset val="129"/>
      </rPr>
      <t xml:space="preserve">
1 Exotic Plant
Planting Seeds</t>
    </r>
    <phoneticPr fontId="2" type="noConversion"/>
  </si>
  <si>
    <r>
      <rPr>
        <b/>
        <sz val="9"/>
        <color theme="1"/>
        <rFont val="굴림"/>
        <family val="3"/>
        <charset val="129"/>
      </rPr>
      <t>Medusa's Den</t>
    </r>
    <r>
      <rPr>
        <sz val="9"/>
        <color theme="1"/>
        <rFont val="굴림"/>
        <family val="3"/>
        <charset val="129"/>
      </rPr>
      <t xml:space="preserve">
1 Stone Gorgon head
Reflecting Stone Gaze</t>
    </r>
    <phoneticPr fontId="2" type="noConversion"/>
  </si>
  <si>
    <r>
      <rPr>
        <b/>
        <sz val="9"/>
        <color theme="1"/>
        <rFont val="굴림"/>
        <family val="3"/>
        <charset val="129"/>
      </rPr>
      <t>Magic Emporium</t>
    </r>
    <r>
      <rPr>
        <sz val="9"/>
        <color theme="1"/>
        <rFont val="굴림"/>
        <family val="3"/>
        <charset val="129"/>
      </rPr>
      <t xml:space="preserve">
12 flying broomsticks
Enchanting Brooms</t>
    </r>
    <phoneticPr fontId="2" type="noConversion"/>
  </si>
  <si>
    <r>
      <rPr>
        <b/>
        <sz val="9"/>
        <color theme="1"/>
        <rFont val="굴림"/>
        <family val="3"/>
        <charset val="129"/>
      </rPr>
      <t>Mermaid Isle</t>
    </r>
    <r>
      <rPr>
        <sz val="9"/>
        <color theme="1"/>
        <rFont val="굴림"/>
        <family val="3"/>
        <charset val="129"/>
      </rPr>
      <t xml:space="preserve">
1 Charming Song
Singing</t>
    </r>
    <phoneticPr fontId="2" type="noConversion"/>
  </si>
  <si>
    <r>
      <rPr>
        <b/>
        <sz val="9"/>
        <color theme="1"/>
        <rFont val="굴림"/>
        <family val="3"/>
        <charset val="129"/>
      </rPr>
      <t>3 Little Pigs Lane</t>
    </r>
    <r>
      <rPr>
        <sz val="9"/>
        <color theme="1"/>
        <rFont val="굴림"/>
        <family val="3"/>
        <charset val="129"/>
      </rPr>
      <t xml:space="preserve">
Remodeled Home
Reinforcing Front Door</t>
    </r>
    <phoneticPr fontId="2" type="noConversion"/>
  </si>
  <si>
    <r>
      <rPr>
        <b/>
        <sz val="9"/>
        <color theme="1"/>
        <rFont val="굴림"/>
        <family val="3"/>
        <charset val="129"/>
      </rPr>
      <t>Bath House</t>
    </r>
    <r>
      <rPr>
        <sz val="9"/>
        <color theme="1"/>
        <rFont val="굴림"/>
        <family val="3"/>
        <charset val="129"/>
      </rPr>
      <t xml:space="preserve">
Public Bath
Cleansing Body</t>
    </r>
    <phoneticPr fontId="2" type="noConversion"/>
  </si>
  <si>
    <r>
      <rPr>
        <b/>
        <sz val="9"/>
        <color rgb="FFFF0000"/>
        <rFont val="굴림"/>
        <family val="3"/>
        <charset val="129"/>
      </rPr>
      <t>Nutcracker Shoppe</t>
    </r>
    <r>
      <rPr>
        <sz val="9"/>
        <color rgb="FFFF0000"/>
        <rFont val="굴림"/>
        <family val="3"/>
        <charset val="129"/>
      </rPr>
      <t xml:space="preserve">
3 Cracked Nuts
Applying Force</t>
    </r>
    <phoneticPr fontId="2" type="noConversion"/>
  </si>
  <si>
    <r>
      <rPr>
        <b/>
        <sz val="9"/>
        <color theme="1"/>
        <rFont val="굴림"/>
        <family val="3"/>
        <charset val="129"/>
      </rPr>
      <t>Mining Camp</t>
    </r>
    <r>
      <rPr>
        <sz val="9"/>
        <color theme="1"/>
        <rFont val="굴림"/>
        <family val="3"/>
        <charset val="129"/>
      </rPr>
      <t xml:space="preserve">
1000 Stone Blocks
Mining</t>
    </r>
    <phoneticPr fontId="2" type="noConversion"/>
  </si>
  <si>
    <r>
      <rPr>
        <b/>
        <sz val="9"/>
        <color theme="1"/>
        <rFont val="굴림"/>
        <family val="3"/>
        <charset val="129"/>
      </rPr>
      <t>Dragon's Lair</t>
    </r>
    <r>
      <rPr>
        <sz val="9"/>
        <color theme="1"/>
        <rFont val="굴림"/>
        <family val="3"/>
        <charset val="129"/>
      </rPr>
      <t xml:space="preserve">
100 Dragon Scales
Collecting Scales</t>
    </r>
    <phoneticPr fontId="2" type="noConversion"/>
  </si>
  <si>
    <r>
      <rPr>
        <b/>
        <sz val="9"/>
        <color theme="1"/>
        <rFont val="굴림"/>
        <family val="3"/>
        <charset val="129"/>
      </rPr>
      <t>Pagoda</t>
    </r>
    <r>
      <rPr>
        <sz val="9"/>
        <color theme="1"/>
        <rFont val="굴림"/>
        <family val="3"/>
        <charset val="129"/>
      </rPr>
      <t xml:space="preserve">
Worship
Deep in Thought</t>
    </r>
    <phoneticPr fontId="2" type="noConversion"/>
  </si>
  <si>
    <r>
      <rPr>
        <b/>
        <sz val="9"/>
        <color theme="1"/>
        <rFont val="굴림"/>
        <family val="3"/>
        <charset val="129"/>
      </rPr>
      <t>Barracks</t>
    </r>
    <r>
      <rPr>
        <sz val="9"/>
        <color theme="1"/>
        <rFont val="굴림"/>
        <family val="3"/>
        <charset val="129"/>
      </rPr>
      <t xml:space="preserve">
Discipline
Training Elite Class</t>
    </r>
    <phoneticPr fontId="2" type="noConversion"/>
  </si>
  <si>
    <r>
      <rPr>
        <b/>
        <sz val="9"/>
        <color theme="1"/>
        <rFont val="굴림"/>
        <family val="3"/>
        <charset val="129"/>
      </rPr>
      <t>Griffin's Nest</t>
    </r>
    <r>
      <rPr>
        <sz val="9"/>
        <color theme="1"/>
        <rFont val="굴림"/>
        <family val="3"/>
        <charset val="129"/>
      </rPr>
      <t xml:space="preserve">
5 Baby Griffins
Training Griffins</t>
    </r>
    <phoneticPr fontId="2" type="noConversion"/>
  </si>
  <si>
    <r>
      <rPr>
        <b/>
        <sz val="9"/>
        <color theme="1"/>
        <rFont val="굴림"/>
        <family val="3"/>
        <charset val="129"/>
      </rPr>
      <t>Cheese Shoppe</t>
    </r>
    <r>
      <rPr>
        <sz val="9"/>
        <color theme="1"/>
        <rFont val="굴림"/>
        <family val="3"/>
        <charset val="129"/>
      </rPr>
      <t xml:space="preserve">
3 Cheese Wheels
Fermenting</t>
    </r>
    <phoneticPr fontId="2" type="noConversion"/>
  </si>
  <si>
    <r>
      <rPr>
        <b/>
        <sz val="9"/>
        <color theme="1"/>
        <rFont val="굴림"/>
        <family val="3"/>
        <charset val="129"/>
      </rPr>
      <t>Jewelry Store</t>
    </r>
    <r>
      <rPr>
        <sz val="9"/>
        <color theme="1"/>
        <rFont val="굴림"/>
        <family val="3"/>
        <charset val="129"/>
      </rPr>
      <t xml:space="preserve">
5 Diamond Rings
Shaping Gold</t>
    </r>
    <phoneticPr fontId="2" type="noConversion"/>
  </si>
  <si>
    <r>
      <rPr>
        <b/>
        <sz val="9"/>
        <color theme="1"/>
        <rFont val="굴림"/>
        <family val="3"/>
        <charset val="129"/>
      </rPr>
      <t>Jousting Arena</t>
    </r>
    <r>
      <rPr>
        <sz val="9"/>
        <color theme="1"/>
        <rFont val="굴림"/>
        <family val="3"/>
        <charset val="129"/>
      </rPr>
      <t xml:space="preserve">
1 Victorious Knight
Competing</t>
    </r>
    <phoneticPr fontId="2" type="noConversion"/>
  </si>
  <si>
    <r>
      <rPr>
        <b/>
        <sz val="9"/>
        <color rgb="FFFF0000"/>
        <rFont val="굴림"/>
        <family val="3"/>
        <charset val="129"/>
      </rPr>
      <t>Tunnel of Love</t>
    </r>
    <r>
      <rPr>
        <sz val="9"/>
        <color rgb="FFFF0000"/>
        <rFont val="굴림"/>
        <family val="3"/>
        <charset val="129"/>
      </rPr>
      <t xml:space="preserve">
Dreamy Date
Entering Tunnel</t>
    </r>
    <phoneticPr fontId="2" type="noConversion"/>
  </si>
  <si>
    <r>
      <rPr>
        <b/>
        <sz val="9"/>
        <color rgb="FFFF0000"/>
        <rFont val="굴림"/>
        <family val="3"/>
        <charset val="129"/>
      </rPr>
      <t>Tunnel of Hatred</t>
    </r>
    <r>
      <rPr>
        <sz val="9"/>
        <color rgb="FFFF0000"/>
        <rFont val="굴림"/>
        <family val="3"/>
        <charset val="129"/>
      </rPr>
      <t xml:space="preserve">
Broken Heart
Disturbing Love Birds</t>
    </r>
    <phoneticPr fontId="2" type="noConversion"/>
  </si>
  <si>
    <r>
      <rPr>
        <b/>
        <sz val="9"/>
        <color theme="1"/>
        <rFont val="굴림"/>
        <family val="3"/>
        <charset val="129"/>
      </rPr>
      <t>Bookstore</t>
    </r>
    <r>
      <rPr>
        <sz val="9"/>
        <color theme="1"/>
        <rFont val="굴림"/>
        <family val="3"/>
        <charset val="129"/>
      </rPr>
      <t xml:space="preserve">
1 Bestseller
Penning Story</t>
    </r>
    <phoneticPr fontId="2" type="noConversion"/>
  </si>
  <si>
    <r>
      <rPr>
        <b/>
        <sz val="9"/>
        <color theme="1"/>
        <rFont val="굴림"/>
        <family val="3"/>
        <charset val="129"/>
      </rPr>
      <t>Honey Hive</t>
    </r>
    <r>
      <rPr>
        <sz val="9"/>
        <color theme="1"/>
        <rFont val="굴림"/>
        <family val="3"/>
        <charset val="129"/>
      </rPr>
      <t xml:space="preserve">
8 Jar's of Honey
Forming Honeycombs</t>
    </r>
    <phoneticPr fontId="2" type="noConversion"/>
  </si>
  <si>
    <r>
      <rPr>
        <b/>
        <sz val="9"/>
        <color theme="1"/>
        <rFont val="굴림"/>
        <family val="3"/>
        <charset val="129"/>
      </rPr>
      <t>Shipyard</t>
    </r>
    <r>
      <rPr>
        <sz val="9"/>
        <color theme="1"/>
        <rFont val="굴림"/>
        <family val="3"/>
        <charset val="129"/>
      </rPr>
      <t xml:space="preserve">
1 Seafaring Vessel
Crafting Boat</t>
    </r>
    <phoneticPr fontId="2" type="noConversion"/>
  </si>
  <si>
    <r>
      <rPr>
        <b/>
        <sz val="9"/>
        <color theme="1"/>
        <rFont val="굴림"/>
        <family val="3"/>
        <charset val="129"/>
      </rPr>
      <t>Fortune Teller Tent</t>
    </r>
    <r>
      <rPr>
        <sz val="9"/>
        <color theme="1"/>
        <rFont val="굴림"/>
        <family val="3"/>
        <charset val="129"/>
      </rPr>
      <t xml:space="preserve">
13 Awakened Spirits
Summing Spirits</t>
    </r>
    <phoneticPr fontId="2" type="noConversion"/>
  </si>
  <si>
    <r>
      <rPr>
        <b/>
        <sz val="9"/>
        <color theme="1"/>
        <rFont val="굴림"/>
        <family val="3"/>
        <charset val="129"/>
      </rPr>
      <t>Troll Bridge</t>
    </r>
    <r>
      <rPr>
        <sz val="9"/>
        <color theme="1"/>
        <rFont val="굴림"/>
        <family val="3"/>
        <charset val="129"/>
      </rPr>
      <t xml:space="preserve">
Bridge Toll
Confronting Troll</t>
    </r>
    <phoneticPr fontId="2" type="noConversion"/>
  </si>
  <si>
    <r>
      <rPr>
        <b/>
        <sz val="9"/>
        <color theme="1"/>
        <rFont val="굴림"/>
        <family val="3"/>
        <charset val="129"/>
      </rPr>
      <t>Chimera's Temple</t>
    </r>
    <r>
      <rPr>
        <sz val="9"/>
        <color theme="1"/>
        <rFont val="굴림"/>
        <family val="3"/>
        <charset val="129"/>
      </rPr>
      <t xml:space="preserve">
Fur, Venom And Claws
Wrestling Beast</t>
    </r>
    <phoneticPr fontId="2" type="noConversion"/>
  </si>
  <si>
    <r>
      <rPr>
        <b/>
        <sz val="9"/>
        <color theme="1"/>
        <rFont val="굴림"/>
        <family val="3"/>
        <charset val="129"/>
      </rPr>
      <t>Candlestick Shoppe</t>
    </r>
    <r>
      <rPr>
        <sz val="9"/>
        <color theme="1"/>
        <rFont val="굴림"/>
        <family val="3"/>
        <charset val="129"/>
      </rPr>
      <t xml:space="preserve">
1000 Small Candles
Crafting Candles</t>
    </r>
    <phoneticPr fontId="2" type="noConversion"/>
  </si>
  <si>
    <t>Ballista</t>
    <phoneticPr fontId="2" type="noConversion"/>
  </si>
  <si>
    <r>
      <rPr>
        <b/>
        <sz val="9"/>
        <color theme="1"/>
        <rFont val="굴림"/>
        <family val="3"/>
        <charset val="129"/>
      </rPr>
      <t>Dragon Boat</t>
    </r>
    <r>
      <rPr>
        <sz val="9"/>
        <color theme="1"/>
        <rFont val="굴림"/>
        <family val="3"/>
        <charset val="129"/>
      </rPr>
      <t xml:space="preserve">
Winning Boat
Rowing in Unison</t>
    </r>
    <phoneticPr fontId="2" type="noConversion"/>
  </si>
  <si>
    <t>Stone Battlement</t>
    <phoneticPr fontId="2" type="noConversion"/>
  </si>
  <si>
    <t>We Rule Contents Chart by 시연(phaderx)</t>
    <phoneticPr fontId="2" type="noConversion"/>
  </si>
  <si>
    <t>We Farm Contents Chart by 시연(phaderx)</t>
    <phoneticPr fontId="2" type="noConversion"/>
  </si>
  <si>
    <t>We City Contents Chart by 시연(phaderx)</t>
    <phoneticPr fontId="2" type="noConversion"/>
  </si>
  <si>
    <t>Jester Float</t>
    <phoneticPr fontId="2" type="noConversion"/>
  </si>
  <si>
    <t>Lion Float</t>
    <phoneticPr fontId="2" type="noConversion"/>
  </si>
  <si>
    <r>
      <rPr>
        <b/>
        <sz val="9"/>
        <color rgb="FFFF0000"/>
        <rFont val="굴림"/>
        <family val="3"/>
        <charset val="129"/>
      </rPr>
      <t>Cobbler Shoppe</t>
    </r>
    <r>
      <rPr>
        <sz val="9"/>
        <color rgb="FFFF0000"/>
        <rFont val="굴림"/>
        <family val="3"/>
        <charset val="129"/>
      </rPr>
      <t xml:space="preserve">
4 Repaired Shoes
Nailing Soles</t>
    </r>
    <phoneticPr fontId="2" type="noConversion"/>
  </si>
  <si>
    <r>
      <rPr>
        <b/>
        <sz val="9"/>
        <color rgb="FFFF0000"/>
        <rFont val="굴림"/>
        <family val="3"/>
        <charset val="129"/>
      </rPr>
      <t>Butterfly Garden</t>
    </r>
    <r>
      <rPr>
        <sz val="9"/>
        <color rgb="FFFF0000"/>
        <rFont val="굴림"/>
        <family val="3"/>
        <charset val="129"/>
      </rPr>
      <t xml:space="preserve">
3 Rare Species
Spotting Butterfiles</t>
    </r>
    <phoneticPr fontId="2" type="noConversion"/>
  </si>
  <si>
    <r>
      <rPr>
        <b/>
        <sz val="9"/>
        <color rgb="FFFF0000"/>
        <rFont val="굴림"/>
        <family val="3"/>
        <charset val="129"/>
      </rPr>
      <t>Theatre</t>
    </r>
    <r>
      <rPr>
        <sz val="9"/>
        <color rgb="FFFF0000"/>
        <rFont val="굴림"/>
        <family val="3"/>
        <charset val="129"/>
      </rPr>
      <t xml:space="preserve">
Gripping Performance
Acting</t>
    </r>
    <phoneticPr fontId="2" type="noConversion"/>
  </si>
  <si>
    <t>Orange Cottage</t>
    <phoneticPr fontId="2" type="noConversion"/>
  </si>
  <si>
    <t>Blue Cottage
Brown Cottage(lvl 6)
Straw Cottage(lvl 8)</t>
    <phoneticPr fontId="2" type="noConversion"/>
  </si>
  <si>
    <t>Adventure Bay Contents Chart by 시연(phaderx)</t>
    <phoneticPr fontId="2" type="noConversion"/>
  </si>
  <si>
    <t>Cost(S)</t>
    <phoneticPr fontId="2" type="noConversion"/>
  </si>
  <si>
    <t>SKULL CAVE</t>
    <phoneticPr fontId="2" type="noConversion"/>
  </si>
  <si>
    <t>Cost(G)</t>
    <phoneticPr fontId="2" type="noConversion"/>
  </si>
  <si>
    <t>SACRED JUNGLE</t>
    <phoneticPr fontId="2" type="noConversion"/>
  </si>
  <si>
    <r>
      <t xml:space="preserve">GIANT CLAM
</t>
    </r>
    <r>
      <rPr>
        <sz val="9"/>
        <color theme="1"/>
        <rFont val="굴림"/>
        <family val="3"/>
        <charset val="129"/>
      </rPr>
      <t xml:space="preserve">
Pearl</t>
    </r>
    <phoneticPr fontId="2" type="noConversion"/>
  </si>
  <si>
    <r>
      <t>BONFIRE</t>
    </r>
    <r>
      <rPr>
        <sz val="9"/>
        <color theme="1"/>
        <rFont val="굴림"/>
        <family val="3"/>
        <charset val="129"/>
      </rPr>
      <t xml:space="preserve">
Eternal Flame</t>
    </r>
    <phoneticPr fontId="2" type="noConversion"/>
  </si>
  <si>
    <r>
      <t>WATCH TOWER</t>
    </r>
    <r>
      <rPr>
        <sz val="9"/>
        <color theme="1"/>
        <rFont val="굴림"/>
        <family val="3"/>
        <charset val="129"/>
      </rPr>
      <t xml:space="preserve">
Brass Telescope</t>
    </r>
    <phoneticPr fontId="2" type="noConversion"/>
  </si>
  <si>
    <r>
      <t>FRUIT STAND</t>
    </r>
    <r>
      <rPr>
        <sz val="9"/>
        <color theme="1"/>
        <rFont val="굴림"/>
        <family val="3"/>
        <charset val="129"/>
      </rPr>
      <t xml:space="preserve">
Fruit Popsicles</t>
    </r>
    <phoneticPr fontId="2" type="noConversion"/>
  </si>
  <si>
    <r>
      <t>CAKE SHOPPE</t>
    </r>
    <r>
      <rPr>
        <sz val="9"/>
        <color theme="1"/>
        <rFont val="굴림"/>
        <family val="3"/>
        <charset val="129"/>
      </rPr>
      <t xml:space="preserve">
Rolling Pins</t>
    </r>
    <phoneticPr fontId="2" type="noConversion"/>
  </si>
  <si>
    <r>
      <t>KABOOM FACTORY</t>
    </r>
    <r>
      <rPr>
        <sz val="9"/>
        <color theme="1"/>
        <rFont val="굴림"/>
        <family val="3"/>
        <charset val="129"/>
      </rPr>
      <t xml:space="preserve">
Power Kegs</t>
    </r>
    <phoneticPr fontId="2" type="noConversion"/>
  </si>
  <si>
    <r>
      <t>PET BAZAAR</t>
    </r>
    <r>
      <rPr>
        <sz val="9"/>
        <color theme="1"/>
        <rFont val="굴림"/>
        <family val="3"/>
        <charset val="129"/>
      </rPr>
      <t xml:space="preserve">
Seed Bags</t>
    </r>
    <phoneticPr fontId="2" type="noConversion"/>
  </si>
  <si>
    <r>
      <t>VOLCANO</t>
    </r>
    <r>
      <rPr>
        <sz val="9"/>
        <color theme="1"/>
        <rFont val="굴림"/>
        <family val="3"/>
        <charset val="129"/>
      </rPr>
      <t xml:space="preserve">
Lava Lamps</t>
    </r>
    <phoneticPr fontId="2" type="noConversion"/>
  </si>
  <si>
    <r>
      <t>TIKI HUT</t>
    </r>
    <r>
      <rPr>
        <sz val="9"/>
        <color theme="1"/>
        <rFont val="굴림"/>
        <family val="3"/>
        <charset val="129"/>
      </rPr>
      <t xml:space="preserve">
Ceremonial Drums</t>
    </r>
    <phoneticPr fontId="2" type="noConversion"/>
  </si>
  <si>
    <r>
      <t>MUSEUM</t>
    </r>
    <r>
      <rPr>
        <sz val="9"/>
        <color theme="1"/>
        <rFont val="굴림"/>
        <family val="3"/>
        <charset val="129"/>
      </rPr>
      <t xml:space="preserve">
Decoder Rings</t>
    </r>
    <phoneticPr fontId="2" type="noConversion"/>
  </si>
  <si>
    <r>
      <t>TAVERN</t>
    </r>
    <r>
      <rPr>
        <sz val="9"/>
        <color theme="1"/>
        <rFont val="굴림"/>
        <family val="3"/>
        <charset val="129"/>
      </rPr>
      <t xml:space="preserve">
Frosty Mugs</t>
    </r>
    <phoneticPr fontId="2" type="noConversion"/>
  </si>
  <si>
    <r>
      <t>CEMETERY</t>
    </r>
    <r>
      <rPr>
        <sz val="9"/>
        <color theme="1"/>
        <rFont val="굴림"/>
        <family val="3"/>
        <charset val="129"/>
      </rPr>
      <t xml:space="preserve">
Headstone</t>
    </r>
    <phoneticPr fontId="2" type="noConversion"/>
  </si>
  <si>
    <r>
      <t>MINESHAFT</t>
    </r>
    <r>
      <rPr>
        <sz val="9"/>
        <color theme="1"/>
        <rFont val="굴림"/>
        <family val="3"/>
        <charset val="129"/>
      </rPr>
      <t xml:space="preserve">
Diamonds</t>
    </r>
    <phoneticPr fontId="2" type="noConversion"/>
  </si>
  <si>
    <r>
      <t>SPOOKY CAVE</t>
    </r>
    <r>
      <rPr>
        <sz val="9"/>
        <color theme="1"/>
        <rFont val="굴림"/>
        <family val="3"/>
        <charset val="129"/>
      </rPr>
      <t xml:space="preserve">
Exotic Insects</t>
    </r>
    <phoneticPr fontId="2" type="noConversion"/>
  </si>
  <si>
    <r>
      <t>CRASHED PLANE</t>
    </r>
    <r>
      <rPr>
        <sz val="9"/>
        <color theme="1"/>
        <rFont val="굴림"/>
        <family val="3"/>
        <charset val="129"/>
      </rPr>
      <t xml:space="preserve">
Voodoo Doll</t>
    </r>
    <phoneticPr fontId="2" type="noConversion"/>
  </si>
  <si>
    <r>
      <t>WATERFALL</t>
    </r>
    <r>
      <rPr>
        <sz val="9"/>
        <color theme="1"/>
        <rFont val="굴림"/>
        <family val="3"/>
        <charset val="129"/>
      </rPr>
      <t xml:space="preserve">
Tropical Fish</t>
    </r>
    <phoneticPr fontId="2" type="noConversion"/>
  </si>
  <si>
    <r>
      <t>MYSTERIOUS HATCH</t>
    </r>
    <r>
      <rPr>
        <sz val="9"/>
        <color theme="1"/>
        <rFont val="굴림"/>
        <family val="3"/>
        <charset val="129"/>
      </rPr>
      <t xml:space="preserve">
Secret Diary</t>
    </r>
    <phoneticPr fontId="2" type="noConversion"/>
  </si>
  <si>
    <r>
      <t>LIGHTHOUSE</t>
    </r>
    <r>
      <rPr>
        <sz val="9"/>
        <color theme="1"/>
        <rFont val="굴림"/>
        <family val="3"/>
        <charset val="129"/>
      </rPr>
      <t xml:space="preserve">
Lighthouse Lamp</t>
    </r>
    <phoneticPr fontId="2" type="noConversion"/>
  </si>
  <si>
    <r>
      <t>SHOOTIN' GALLERY</t>
    </r>
    <r>
      <rPr>
        <sz val="9"/>
        <color theme="1"/>
        <rFont val="굴림"/>
        <family val="3"/>
        <charset val="129"/>
      </rPr>
      <t xml:space="preserve">
Prize Tickets</t>
    </r>
    <phoneticPr fontId="2" type="noConversion"/>
  </si>
  <si>
    <r>
      <t>SHIPWRECK</t>
    </r>
    <r>
      <rPr>
        <sz val="9"/>
        <color theme="1"/>
        <rFont val="굴림"/>
        <family val="3"/>
        <charset val="129"/>
      </rPr>
      <t xml:space="preserve">
Torn Map</t>
    </r>
    <phoneticPr fontId="2" type="noConversion"/>
  </si>
  <si>
    <t>SELF</t>
    <phoneticPr fontId="2" type="noConversion"/>
  </si>
  <si>
    <r>
      <t>FLORIST</t>
    </r>
    <r>
      <rPr>
        <sz val="9"/>
        <color theme="1"/>
        <rFont val="굴림"/>
        <family val="3"/>
        <charset val="129"/>
      </rPr>
      <t xml:space="preserve">
Bouquets</t>
    </r>
    <phoneticPr fontId="2" type="noConversion"/>
  </si>
  <si>
    <r>
      <t>MERMAID COVE</t>
    </r>
    <r>
      <rPr>
        <sz val="9"/>
        <color theme="1"/>
        <rFont val="굴림"/>
        <family val="3"/>
        <charset val="129"/>
      </rPr>
      <t xml:space="preserve">
Compass</t>
    </r>
    <phoneticPr fontId="2" type="noConversion"/>
  </si>
  <si>
    <r>
      <t>TEMPLE</t>
    </r>
    <r>
      <rPr>
        <sz val="9"/>
        <color theme="1"/>
        <rFont val="굴림"/>
        <family val="3"/>
        <charset val="129"/>
      </rPr>
      <t xml:space="preserve">
Magic Lamp</t>
    </r>
    <phoneticPr fontId="2" type="noConversion"/>
  </si>
  <si>
    <r>
      <t>CASINO</t>
    </r>
    <r>
      <rPr>
        <sz val="9"/>
        <color theme="1"/>
        <rFont val="굴림"/>
        <family val="3"/>
        <charset val="129"/>
      </rPr>
      <t xml:space="preserve">
Ruby</t>
    </r>
    <phoneticPr fontId="2" type="noConversion"/>
  </si>
  <si>
    <t>%</t>
    <phoneticPr fontId="2" type="noConversion"/>
  </si>
  <si>
    <t>Total Idle</t>
    <phoneticPr fontId="2" type="noConversion"/>
  </si>
  <si>
    <t>%대비 시간 계산</t>
    <phoneticPr fontId="2" type="noConversion"/>
  </si>
  <si>
    <t>시</t>
    <phoneticPr fontId="2" type="noConversion"/>
  </si>
  <si>
    <t>분</t>
    <phoneticPr fontId="2" type="noConversion"/>
  </si>
  <si>
    <t>SELF</t>
    <phoneticPr fontId="2" type="noConversion"/>
  </si>
  <si>
    <r>
      <t xml:space="preserve">Unicorn's Meadow
</t>
    </r>
    <r>
      <rPr>
        <sz val="9"/>
        <color rgb="FFFF0000"/>
        <rFont val="굴림"/>
        <family val="3"/>
        <charset val="129"/>
      </rPr>
      <t>2 Jars of Joy
Bottling Rainbows</t>
    </r>
    <phoneticPr fontId="2" type="noConversion"/>
  </si>
  <si>
    <r>
      <rPr>
        <b/>
        <sz val="9"/>
        <color rgb="FFFF0000"/>
        <rFont val="굴림"/>
        <family val="3"/>
        <charset val="129"/>
      </rPr>
      <t>Archery Range</t>
    </r>
    <r>
      <rPr>
        <sz val="9"/>
        <color rgb="FFFF0000"/>
        <rFont val="굴림"/>
        <family val="3"/>
        <charset val="129"/>
      </rPr>
      <t xml:space="preserve">
30 Sharpened Arrows
Sharpening Tips</t>
    </r>
    <phoneticPr fontId="2" type="noConversion"/>
  </si>
  <si>
    <r>
      <t>TREEHOUSE</t>
    </r>
    <r>
      <rPr>
        <sz val="9"/>
        <color theme="1"/>
        <rFont val="굴림"/>
        <family val="3"/>
        <charset val="129"/>
      </rPr>
      <t xml:space="preserve">
Chocolate Bars</t>
    </r>
    <phoneticPr fontId="2" type="noConversion"/>
  </si>
  <si>
    <t>PIRATE GOLD PILE</t>
    <phoneticPr fontId="2" type="noConversion"/>
  </si>
  <si>
    <t>STOCKING HUT
Candy Canes</t>
    <phoneticPr fontId="2" type="noConversion"/>
  </si>
  <si>
    <r>
      <rPr>
        <b/>
        <sz val="9"/>
        <color rgb="FFFF0000"/>
        <rFont val="굴림"/>
        <family val="3"/>
        <charset val="129"/>
      </rPr>
      <t>Bead Shoppe</t>
    </r>
    <r>
      <rPr>
        <sz val="9"/>
        <color rgb="FFFF0000"/>
        <rFont val="굴림"/>
        <family val="3"/>
        <charset val="129"/>
      </rPr>
      <t xml:space="preserve">
14 Beaded Necklaces
Tossing Beads</t>
    </r>
    <phoneticPr fontId="2" type="noConversion"/>
  </si>
  <si>
    <r>
      <rPr>
        <b/>
        <sz val="9"/>
        <color rgb="FFFF0000"/>
        <rFont val="굴림"/>
        <family val="3"/>
        <charset val="129"/>
      </rPr>
      <t>Mask Shoppe</t>
    </r>
    <r>
      <rPr>
        <sz val="9"/>
        <color rgb="FFFF0000"/>
        <rFont val="굴림"/>
        <family val="3"/>
        <charset val="129"/>
      </rPr>
      <t xml:space="preserve">
Concealed Identity
Wearing Mask</t>
    </r>
    <phoneticPr fontId="2" type="noConversion"/>
  </si>
  <si>
    <t>Mini Golf Course</t>
    <phoneticPr fontId="2" type="noConversion"/>
  </si>
  <si>
    <t>Plantation House</t>
    <phoneticPr fontId="2" type="noConversion"/>
  </si>
  <si>
    <t>Cost(G)</t>
    <phoneticPr fontId="2" type="noConversion"/>
  </si>
  <si>
    <t>Cost(Z)</t>
    <phoneticPr fontId="2" type="noConversion"/>
  </si>
  <si>
    <t>Mansion</t>
    <phoneticPr fontId="2" type="noConversion"/>
  </si>
  <si>
    <t>Country House</t>
    <phoneticPr fontId="2" type="noConversion"/>
  </si>
  <si>
    <r>
      <t xml:space="preserve">Steamboat
</t>
    </r>
    <r>
      <rPr>
        <sz val="9"/>
        <color theme="1"/>
        <rFont val="굴림"/>
        <family val="3"/>
        <charset val="129"/>
      </rPr>
      <t>Lake Passage
Running Paddles</t>
    </r>
    <phoneticPr fontId="2" type="noConversion"/>
  </si>
  <si>
    <t>Apartment</t>
    <phoneticPr fontId="2" type="noConversion"/>
  </si>
  <si>
    <t>Bumper Cars</t>
    <phoneticPr fontId="2" type="noConversion"/>
  </si>
  <si>
    <t>Clock Tower</t>
    <phoneticPr fontId="2" type="noConversion"/>
  </si>
  <si>
    <t>Zoo</t>
    <phoneticPr fontId="2" type="noConversion"/>
  </si>
  <si>
    <t>Fire Station</t>
    <phoneticPr fontId="2" type="noConversion"/>
  </si>
  <si>
    <t>Japanese House</t>
    <phoneticPr fontId="2" type="noConversion"/>
  </si>
  <si>
    <t>SELF</t>
    <phoneticPr fontId="2" type="noConversion"/>
  </si>
  <si>
    <r>
      <rPr>
        <b/>
        <sz val="9"/>
        <color theme="1"/>
        <rFont val="굴림"/>
        <family val="3"/>
        <charset val="129"/>
      </rPr>
      <t xml:space="preserve">Flying Machine
</t>
    </r>
    <r>
      <rPr>
        <sz val="9"/>
        <color theme="1"/>
        <rFont val="굴림"/>
        <family val="3"/>
        <charset val="129"/>
      </rPr>
      <t>Airship Ride
Floating Over Kingdom</t>
    </r>
    <phoneticPr fontId="2" type="noConversion"/>
  </si>
  <si>
    <r>
      <rPr>
        <b/>
        <sz val="9"/>
        <color theme="1"/>
        <rFont val="굴림"/>
        <family val="3"/>
        <charset val="129"/>
      </rPr>
      <t>Inventor's Studio</t>
    </r>
    <r>
      <rPr>
        <sz val="9"/>
        <color theme="1"/>
        <rFont val="굴림"/>
        <family val="3"/>
        <charset val="129"/>
      </rPr>
      <t xml:space="preserve">
New Invention
Gathering Insipation</t>
    </r>
    <phoneticPr fontId="2" type="noConversion"/>
  </si>
  <si>
    <r>
      <rPr>
        <b/>
        <sz val="9"/>
        <color theme="1"/>
        <rFont val="굴림"/>
        <family val="3"/>
        <charset val="129"/>
      </rPr>
      <t xml:space="preserve">Steam-Clock
</t>
    </r>
    <r>
      <rPr>
        <sz val="9"/>
        <color theme="1"/>
        <rFont val="굴림"/>
        <family val="3"/>
        <charset val="129"/>
      </rPr>
      <t>Gear Maintenance
Greasing Gears</t>
    </r>
    <phoneticPr fontId="2" type="noConversion"/>
  </si>
  <si>
    <t>Gold Mill</t>
    <phoneticPr fontId="2" type="noConversion"/>
  </si>
  <si>
    <t>Mining Cave</t>
    <phoneticPr fontId="2" type="noConversion"/>
  </si>
  <si>
    <t>Landing Strip</t>
    <phoneticPr fontId="2" type="noConversion"/>
  </si>
  <si>
    <t>Saloon</t>
    <phoneticPr fontId="2" type="noConversion"/>
  </si>
  <si>
    <t>Ranger Station</t>
    <phoneticPr fontId="2" type="noConversion"/>
  </si>
  <si>
    <t>Medical Outpost</t>
    <phoneticPr fontId="2" type="noConversion"/>
  </si>
  <si>
    <t>4WD SUV</t>
    <phoneticPr fontId="2" type="noConversion"/>
  </si>
  <si>
    <t>Mask Shop</t>
    <phoneticPr fontId="2" type="noConversion"/>
  </si>
  <si>
    <t>Race Car</t>
    <phoneticPr fontId="2" type="noConversion"/>
  </si>
  <si>
    <t>Tractor</t>
    <phoneticPr fontId="2" type="noConversion"/>
  </si>
  <si>
    <t>Hyena Den</t>
    <phoneticPr fontId="2" type="noConversion"/>
  </si>
  <si>
    <t>Diner</t>
    <phoneticPr fontId="2" type="noConversion"/>
  </si>
  <si>
    <t>Ski Lift</t>
    <phoneticPr fontId="2" type="noConversion"/>
  </si>
  <si>
    <t>Football Field</t>
    <phoneticPr fontId="2" type="noConversion"/>
  </si>
  <si>
    <t>Hay Baler</t>
    <phoneticPr fontId="2" type="noConversion"/>
  </si>
  <si>
    <t>Tribal Fire</t>
    <phoneticPr fontId="2" type="noConversion"/>
  </si>
  <si>
    <t>Schoolhouse</t>
    <phoneticPr fontId="2" type="noConversion"/>
  </si>
  <si>
    <t>Windmill</t>
    <phoneticPr fontId="2" type="noConversion"/>
  </si>
  <si>
    <t>Auto Body Shoop</t>
    <phoneticPr fontId="2" type="noConversion"/>
  </si>
  <si>
    <t>Circus Tent</t>
    <phoneticPr fontId="2" type="noConversion"/>
  </si>
  <si>
    <t>Solarium</t>
    <phoneticPr fontId="2" type="noConversion"/>
  </si>
  <si>
    <t>Vet's Office</t>
    <phoneticPr fontId="2" type="noConversion"/>
  </si>
  <si>
    <t>Observatory</t>
    <phoneticPr fontId="2" type="noConversion"/>
  </si>
  <si>
    <t>Crop Duster Hangar</t>
    <phoneticPr fontId="2" type="noConversion"/>
  </si>
  <si>
    <t>Petting Zoo</t>
    <phoneticPr fontId="2" type="noConversion"/>
  </si>
  <si>
    <t>Hotel</t>
    <phoneticPr fontId="2" type="noConversion"/>
  </si>
  <si>
    <t>Water Tower</t>
    <phoneticPr fontId="2" type="noConversion"/>
  </si>
  <si>
    <t>Baseball Field</t>
    <phoneticPr fontId="2" type="noConversion"/>
  </si>
  <si>
    <t>Meerkat Den</t>
    <phoneticPr fontId="2" type="noConversion"/>
  </si>
  <si>
    <t>Harvester</t>
    <phoneticPr fontId="2" type="noConversion"/>
  </si>
  <si>
    <t>Treehouse</t>
    <phoneticPr fontId="2" type="noConversion"/>
  </si>
  <si>
    <t>Bait Shop</t>
    <phoneticPr fontId="2" type="noConversion"/>
  </si>
  <si>
    <t>Swimming Hole</t>
    <phoneticPr fontId="2" type="noConversion"/>
  </si>
  <si>
    <t>Hay Wagon</t>
    <phoneticPr fontId="2" type="noConversion"/>
  </si>
  <si>
    <t>Horse Car</t>
    <phoneticPr fontId="2" type="noConversion"/>
  </si>
  <si>
    <t>Fruit Car</t>
    <phoneticPr fontId="2" type="noConversion"/>
  </si>
  <si>
    <t>Caboose</t>
    <phoneticPr fontId="2" type="noConversion"/>
  </si>
  <si>
    <t>Milk Car</t>
    <phoneticPr fontId="2" type="noConversion"/>
  </si>
  <si>
    <t>Engine Car</t>
    <phoneticPr fontId="2" type="noConversion"/>
  </si>
  <si>
    <t>Train Station</t>
    <phoneticPr fontId="2" type="noConversion"/>
  </si>
  <si>
    <t>Watering Hole</t>
    <phoneticPr fontId="2" type="noConversion"/>
  </si>
  <si>
    <t>Ice Cream Truck</t>
    <phoneticPr fontId="2" type="noConversion"/>
  </si>
  <si>
    <t>Grain Silo</t>
    <phoneticPr fontId="2" type="noConversion"/>
  </si>
  <si>
    <t>BBQ Picnic</t>
    <phoneticPr fontId="2" type="noConversion"/>
  </si>
  <si>
    <t>Fruit Stand</t>
    <phoneticPr fontId="2" type="noConversion"/>
  </si>
  <si>
    <t>Kid's Playhouse</t>
    <phoneticPr fontId="2" type="noConversion"/>
  </si>
  <si>
    <t>Tool Shed</t>
    <phoneticPr fontId="2" type="noConversion"/>
  </si>
  <si>
    <t>Well</t>
    <phoneticPr fontId="2" type="noConversion"/>
  </si>
  <si>
    <t>Gazebo</t>
    <phoneticPr fontId="2" type="noConversion"/>
  </si>
  <si>
    <t>Crimson Dairy Barn</t>
    <phoneticPr fontId="2" type="noConversion"/>
  </si>
  <si>
    <t>Regal Dairy Barn</t>
    <phoneticPr fontId="2" type="noConversion"/>
  </si>
  <si>
    <t>Plum Dairy Barn</t>
    <phoneticPr fontId="2" type="noConversion"/>
  </si>
  <si>
    <t>Rusty Dairy Barn</t>
    <phoneticPr fontId="2" type="noConversion"/>
  </si>
  <si>
    <t>Baby Stegosaurus</t>
    <phoneticPr fontId="2" type="noConversion"/>
  </si>
  <si>
    <t>Baby Pterodactyl</t>
    <phoneticPr fontId="2" type="noConversion"/>
  </si>
  <si>
    <t>Tail Wheel</t>
    <phoneticPr fontId="2" type="noConversion"/>
  </si>
  <si>
    <t>Baby Bald Eagle</t>
    <phoneticPr fontId="2" type="noConversion"/>
  </si>
  <si>
    <t>Ray Pond</t>
    <phoneticPr fontId="2" type="noConversion"/>
  </si>
  <si>
    <t>Bleachers</t>
    <phoneticPr fontId="2" type="noConversion"/>
  </si>
  <si>
    <t>Mountain Quarry</t>
    <phoneticPr fontId="2" type="noConversion"/>
  </si>
  <si>
    <t>Red Barn</t>
    <phoneticPr fontId="2" type="noConversion"/>
  </si>
  <si>
    <r>
      <t>Coop</t>
    </r>
    <r>
      <rPr>
        <sz val="9"/>
        <color theme="1"/>
        <rFont val="굴림"/>
        <family val="3"/>
        <charset val="129"/>
      </rPr>
      <t xml:space="preserve">
Chickens</t>
    </r>
    <phoneticPr fontId="2" type="noConversion"/>
  </si>
  <si>
    <r>
      <t>Coop</t>
    </r>
    <r>
      <rPr>
        <sz val="9"/>
        <color theme="1"/>
        <rFont val="굴림"/>
        <family val="3"/>
        <charset val="129"/>
      </rPr>
      <t xml:space="preserve">
Ducks</t>
    </r>
    <phoneticPr fontId="2" type="noConversion"/>
  </si>
  <si>
    <r>
      <t>Coop</t>
    </r>
    <r>
      <rPr>
        <sz val="9"/>
        <color theme="1"/>
        <rFont val="굴림"/>
        <family val="3"/>
        <charset val="129"/>
      </rPr>
      <t xml:space="preserve">
Ostrich</t>
    </r>
    <phoneticPr fontId="2" type="noConversion"/>
  </si>
  <si>
    <r>
      <t>Pen</t>
    </r>
    <r>
      <rPr>
        <sz val="9"/>
        <color theme="1"/>
        <rFont val="굴림"/>
        <family val="3"/>
        <charset val="129"/>
      </rPr>
      <t xml:space="preserve">
Dog</t>
    </r>
    <phoneticPr fontId="2" type="noConversion"/>
  </si>
  <si>
    <r>
      <t>Pen</t>
    </r>
    <r>
      <rPr>
        <sz val="9"/>
        <color theme="1"/>
        <rFont val="굴림"/>
        <family val="3"/>
        <charset val="129"/>
      </rPr>
      <t xml:space="preserve">
Sheep</t>
    </r>
    <phoneticPr fontId="2" type="noConversion"/>
  </si>
  <si>
    <r>
      <t>Pen</t>
    </r>
    <r>
      <rPr>
        <sz val="9"/>
        <color theme="1"/>
        <rFont val="굴림"/>
        <family val="3"/>
        <charset val="129"/>
      </rPr>
      <t xml:space="preserve">
Pig</t>
    </r>
    <phoneticPr fontId="2" type="noConversion"/>
  </si>
  <si>
    <r>
      <t xml:space="preserve">Pasture
</t>
    </r>
    <r>
      <rPr>
        <sz val="9"/>
        <color theme="1"/>
        <rFont val="굴림"/>
        <family val="3"/>
        <charset val="129"/>
      </rPr>
      <t>Horse</t>
    </r>
    <phoneticPr fontId="2" type="noConversion"/>
  </si>
  <si>
    <r>
      <t xml:space="preserve">Pasture
</t>
    </r>
    <r>
      <rPr>
        <sz val="9"/>
        <color theme="1"/>
        <rFont val="굴림"/>
        <family val="3"/>
        <charset val="129"/>
      </rPr>
      <t>Cow</t>
    </r>
    <phoneticPr fontId="2" type="noConversion"/>
  </si>
  <si>
    <r>
      <t xml:space="preserve">Pasture
</t>
    </r>
    <r>
      <rPr>
        <sz val="9"/>
        <color theme="1"/>
        <rFont val="굴림"/>
        <family val="3"/>
        <charset val="129"/>
      </rPr>
      <t>Goat</t>
    </r>
    <phoneticPr fontId="2" type="noConversion"/>
  </si>
  <si>
    <r>
      <t xml:space="preserve">Aviary
</t>
    </r>
    <r>
      <rPr>
        <sz val="9"/>
        <color theme="1"/>
        <rFont val="굴림"/>
        <family val="3"/>
        <charset val="129"/>
      </rPr>
      <t>Eagle</t>
    </r>
    <phoneticPr fontId="2" type="noConversion"/>
  </si>
  <si>
    <r>
      <t xml:space="preserve">Aviary
</t>
    </r>
    <r>
      <rPr>
        <sz val="9"/>
        <color theme="1"/>
        <rFont val="굴림"/>
        <family val="3"/>
        <charset val="129"/>
      </rPr>
      <t>Falcon</t>
    </r>
    <phoneticPr fontId="2" type="noConversion"/>
  </si>
  <si>
    <r>
      <t xml:space="preserve">Primate House
</t>
    </r>
    <r>
      <rPr>
        <sz val="9"/>
        <color theme="1"/>
        <rFont val="굴림"/>
        <family val="3"/>
        <charset val="129"/>
      </rPr>
      <t>Chimpanzee</t>
    </r>
    <phoneticPr fontId="2" type="noConversion"/>
  </si>
  <si>
    <r>
      <t xml:space="preserve">Primate House
</t>
    </r>
    <r>
      <rPr>
        <sz val="9"/>
        <color theme="1"/>
        <rFont val="굴림"/>
        <family val="3"/>
        <charset val="129"/>
      </rPr>
      <t>Monkey</t>
    </r>
    <phoneticPr fontId="2" type="noConversion"/>
  </si>
  <si>
    <r>
      <t xml:space="preserve">Primate House
</t>
    </r>
    <r>
      <rPr>
        <sz val="9"/>
        <color theme="1"/>
        <rFont val="굴림"/>
        <family val="3"/>
        <charset val="129"/>
      </rPr>
      <t>Oranguatan</t>
    </r>
    <phoneticPr fontId="2" type="noConversion"/>
  </si>
  <si>
    <r>
      <t xml:space="preserve">Llama Corral
</t>
    </r>
    <r>
      <rPr>
        <sz val="9"/>
        <color theme="1"/>
        <rFont val="굴림"/>
        <family val="3"/>
        <charset val="129"/>
      </rPr>
      <t>Alpaca</t>
    </r>
    <phoneticPr fontId="2" type="noConversion"/>
  </si>
  <si>
    <r>
      <t xml:space="preserve">Llama Corral
</t>
    </r>
    <r>
      <rPr>
        <sz val="9"/>
        <color theme="1"/>
        <rFont val="굴림"/>
        <family val="3"/>
        <charset val="129"/>
      </rPr>
      <t>Llama</t>
    </r>
    <phoneticPr fontId="2" type="noConversion"/>
  </si>
  <si>
    <r>
      <t xml:space="preserve">Outback Pen
</t>
    </r>
    <r>
      <rPr>
        <sz val="9"/>
        <color theme="1"/>
        <rFont val="굴림"/>
        <family val="3"/>
        <charset val="129"/>
      </rPr>
      <t>Kangaroo</t>
    </r>
    <phoneticPr fontId="2" type="noConversion"/>
  </si>
  <si>
    <r>
      <t xml:space="preserve">Outback Pen
</t>
    </r>
    <r>
      <rPr>
        <sz val="9"/>
        <color theme="1"/>
        <rFont val="굴림"/>
        <family val="3"/>
        <charset val="129"/>
      </rPr>
      <t>Koala</t>
    </r>
    <phoneticPr fontId="2" type="noConversion"/>
  </si>
  <si>
    <r>
      <t xml:space="preserve">Range
</t>
    </r>
    <r>
      <rPr>
        <sz val="9"/>
        <color theme="1"/>
        <rFont val="굴림"/>
        <family val="3"/>
        <charset val="129"/>
      </rPr>
      <t>Elk</t>
    </r>
    <phoneticPr fontId="2" type="noConversion"/>
  </si>
  <si>
    <r>
      <t xml:space="preserve">Range
</t>
    </r>
    <r>
      <rPr>
        <sz val="9"/>
        <color theme="1"/>
        <rFont val="굴림"/>
        <family val="3"/>
        <charset val="129"/>
      </rPr>
      <t>Buffalo</t>
    </r>
    <phoneticPr fontId="2" type="noConversion"/>
  </si>
  <si>
    <r>
      <t xml:space="preserve">Reptile House
</t>
    </r>
    <r>
      <rPr>
        <sz val="9"/>
        <color theme="1"/>
        <rFont val="굴림"/>
        <family val="3"/>
        <charset val="129"/>
      </rPr>
      <t>Snake</t>
    </r>
    <phoneticPr fontId="2" type="noConversion"/>
  </si>
  <si>
    <r>
      <t xml:space="preserve">Reptile House
</t>
    </r>
    <r>
      <rPr>
        <sz val="9"/>
        <color theme="1"/>
        <rFont val="굴림"/>
        <family val="3"/>
        <charset val="129"/>
      </rPr>
      <t>Alligator</t>
    </r>
    <phoneticPr fontId="2" type="noConversion"/>
  </si>
  <si>
    <r>
      <t xml:space="preserve">Reptile House
</t>
    </r>
    <r>
      <rPr>
        <sz val="9"/>
        <color theme="1"/>
        <rFont val="굴림"/>
        <family val="3"/>
        <charset val="129"/>
      </rPr>
      <t>Turtle</t>
    </r>
    <phoneticPr fontId="2" type="noConversion"/>
  </si>
  <si>
    <r>
      <t xml:space="preserve">Big Cat Habitat
</t>
    </r>
    <r>
      <rPr>
        <sz val="9"/>
        <color theme="1"/>
        <rFont val="굴림"/>
        <family val="3"/>
        <charset val="129"/>
      </rPr>
      <t>Tiger</t>
    </r>
    <phoneticPr fontId="2" type="noConversion"/>
  </si>
  <si>
    <r>
      <t xml:space="preserve">Big Cat Habitat
</t>
    </r>
    <r>
      <rPr>
        <sz val="9"/>
        <color theme="1"/>
        <rFont val="굴림"/>
        <family val="3"/>
        <charset val="129"/>
      </rPr>
      <t>Panther</t>
    </r>
    <phoneticPr fontId="2" type="noConversion"/>
  </si>
  <si>
    <r>
      <t xml:space="preserve">Big Cat Habitat
</t>
    </r>
    <r>
      <rPr>
        <sz val="9"/>
        <color theme="1"/>
        <rFont val="굴림"/>
        <family val="3"/>
        <charset val="129"/>
      </rPr>
      <t>Lion</t>
    </r>
    <phoneticPr fontId="2" type="noConversion"/>
  </si>
  <si>
    <t>We Farm Animals Chart by 시연(phaderx)</t>
    <phoneticPr fontId="2" type="noConversion"/>
  </si>
  <si>
    <r>
      <t xml:space="preserve">Polar Park
</t>
    </r>
    <r>
      <rPr>
        <sz val="9"/>
        <color theme="1"/>
        <rFont val="굴림"/>
        <family val="3"/>
        <charset val="129"/>
      </rPr>
      <t>Polar Bear</t>
    </r>
    <phoneticPr fontId="2" type="noConversion"/>
  </si>
  <si>
    <r>
      <t xml:space="preserve">Polar Park
</t>
    </r>
    <r>
      <rPr>
        <sz val="9"/>
        <color theme="1"/>
        <rFont val="굴림"/>
        <family val="3"/>
        <charset val="129"/>
      </rPr>
      <t>Penguin</t>
    </r>
    <phoneticPr fontId="2" type="noConversion"/>
  </si>
  <si>
    <t>Apple Tree</t>
    <phoneticPr fontId="2" type="noConversion"/>
  </si>
  <si>
    <t>SELF</t>
    <phoneticPr fontId="2" type="noConversion"/>
  </si>
  <si>
    <t>Blackberry Bush</t>
    <phoneticPr fontId="2" type="noConversion"/>
  </si>
  <si>
    <t>Cemetery</t>
    <phoneticPr fontId="2" type="noConversion"/>
  </si>
  <si>
    <r>
      <t xml:space="preserve">Safari Cruise
</t>
    </r>
    <r>
      <rPr>
        <sz val="9"/>
        <color theme="1"/>
        <rFont val="굴림"/>
        <family val="3"/>
        <charset val="129"/>
      </rPr>
      <t>Touring Land
Happy Tourists</t>
    </r>
    <phoneticPr fontId="2" type="noConversion"/>
  </si>
  <si>
    <r>
      <t xml:space="preserve">Love Potion Shop
</t>
    </r>
    <r>
      <rPr>
        <sz val="9"/>
        <color theme="1"/>
        <rFont val="굴림"/>
        <family val="3"/>
        <charset val="129"/>
      </rPr>
      <t>Drinking Potion
Lover's Brew</t>
    </r>
    <phoneticPr fontId="2" type="noConversion"/>
  </si>
  <si>
    <t>Fishing Hole</t>
    <phoneticPr fontId="2" type="noConversion"/>
  </si>
  <si>
    <t>Fixer-Upper Truck</t>
    <phoneticPr fontId="2" type="noConversion"/>
  </si>
  <si>
    <t>Haunted House</t>
    <phoneticPr fontId="2" type="noConversion"/>
  </si>
  <si>
    <t>?</t>
    <phoneticPr fontId="2" type="noConversion"/>
  </si>
  <si>
    <t>Hot Air Ballon</t>
    <phoneticPr fontId="2" type="noConversion"/>
  </si>
  <si>
    <t>Igloo</t>
    <phoneticPr fontId="2" type="noConversion"/>
  </si>
  <si>
    <t>Lemon Tree</t>
    <phoneticPr fontId="2" type="noConversion"/>
  </si>
  <si>
    <t>Menorah</t>
    <phoneticPr fontId="2" type="noConversion"/>
  </si>
  <si>
    <t>Noisemaker Factory</t>
    <phoneticPr fontId="2" type="noConversion"/>
  </si>
  <si>
    <t>Pit Shop</t>
    <phoneticPr fontId="2" type="noConversion"/>
  </si>
  <si>
    <t>Poinsettia Shop</t>
    <phoneticPr fontId="2" type="noConversion"/>
  </si>
  <si>
    <t>Pumpkin Patch</t>
    <phoneticPr fontId="2" type="noConversion"/>
  </si>
  <si>
    <t>Sprayer</t>
    <phoneticPr fontId="2" type="noConversion"/>
  </si>
  <si>
    <t>Toymaker's Shop</t>
    <phoneticPr fontId="2" type="noConversion"/>
  </si>
  <si>
    <t>Witch's Shack</t>
    <phoneticPr fontId="2" type="noConversion"/>
  </si>
  <si>
    <r>
      <t>Tar Pits</t>
    </r>
    <r>
      <rPr>
        <sz val="9"/>
        <color theme="1"/>
        <rFont val="굴림"/>
        <family val="3"/>
        <charset val="129"/>
      </rPr>
      <t xml:space="preserve">
Bucket of Tar,
Patching Cracks</t>
    </r>
    <phoneticPr fontId="2" type="noConversion"/>
  </si>
  <si>
    <t>Mining Car</t>
    <phoneticPr fontId="2" type="noConversion"/>
  </si>
  <si>
    <t>Baby Wagasaurus</t>
    <phoneticPr fontId="2" type="noConversion"/>
  </si>
  <si>
    <t>R.Cost</t>
    <phoneticPr fontId="2" type="noConversion"/>
  </si>
  <si>
    <t>R.Time</t>
    <phoneticPr fontId="2" type="noConversion"/>
  </si>
  <si>
    <t>R.Lvl</t>
    <phoneticPr fontId="2" type="noConversion"/>
  </si>
  <si>
    <t>Baby T-Rex</t>
    <phoneticPr fontId="2" type="noConversion"/>
  </si>
  <si>
    <r>
      <t xml:space="preserve">Holiday Lot
</t>
    </r>
    <r>
      <rPr>
        <sz val="9"/>
        <color theme="1"/>
        <rFont val="굴림"/>
        <family val="3"/>
        <charset val="129"/>
      </rPr>
      <t>Reindeer</t>
    </r>
    <phoneticPr fontId="2" type="noConversion"/>
  </si>
  <si>
    <r>
      <t xml:space="preserve">Holiday Lot
</t>
    </r>
    <r>
      <rPr>
        <sz val="9"/>
        <color theme="1"/>
        <rFont val="굴림"/>
        <family val="3"/>
        <charset val="129"/>
      </rPr>
      <t>Husky</t>
    </r>
    <phoneticPr fontId="2" type="noConversion"/>
  </si>
  <si>
    <t>Bunny Grotto</t>
    <phoneticPr fontId="2" type="noConversion"/>
  </si>
  <si>
    <r>
      <t xml:space="preserve">Holiday Flair House
</t>
    </r>
    <r>
      <rPr>
        <sz val="9"/>
        <color theme="1"/>
        <rFont val="굴림"/>
        <family val="3"/>
        <charset val="129"/>
      </rPr>
      <t xml:space="preserve">Untangled Lights
</t>
    </r>
    <phoneticPr fontId="2" type="noConversion"/>
  </si>
  <si>
    <r>
      <t xml:space="preserve">Jurassic Habitat
</t>
    </r>
    <r>
      <rPr>
        <sz val="9"/>
        <color theme="1"/>
        <rFont val="굴림"/>
        <family val="3"/>
        <charset val="129"/>
      </rPr>
      <t>Wagasaurus
Vegetarian Meal</t>
    </r>
    <phoneticPr fontId="2" type="noConversion"/>
  </si>
  <si>
    <r>
      <t xml:space="preserve">Car wash
</t>
    </r>
    <r>
      <rPr>
        <sz val="9"/>
        <color theme="1"/>
        <rFont val="굴림"/>
        <family val="3"/>
        <charset val="129"/>
      </rPr>
      <t xml:space="preserve">
Shiny Ride</t>
    </r>
    <phoneticPr fontId="2" type="noConversion"/>
  </si>
  <si>
    <r>
      <t xml:space="preserve">Drive-In
</t>
    </r>
    <r>
      <rPr>
        <sz val="9"/>
        <color theme="1"/>
        <rFont val="굴림"/>
        <family val="3"/>
        <charset val="129"/>
      </rPr>
      <t>Projecting Film
First Date</t>
    </r>
    <phoneticPr fontId="2" type="noConversion"/>
  </si>
  <si>
    <t>JAZZ HALL</t>
    <phoneticPr fontId="2" type="noConversion"/>
  </si>
  <si>
    <t>Grocery Store</t>
    <phoneticPr fontId="2" type="noConversion"/>
  </si>
  <si>
    <t>Arcade</t>
    <phoneticPr fontId="2" type="noConversion"/>
  </si>
  <si>
    <t>Blue House
Pink House
Orange House</t>
    <phoneticPr fontId="2" type="noConversion"/>
  </si>
  <si>
    <t>Sumo Ring</t>
    <phoneticPr fontId="2" type="noConversion"/>
  </si>
  <si>
    <t>Aquarium</t>
    <phoneticPr fontId="2" type="noConversion"/>
  </si>
  <si>
    <t>Sailboat</t>
    <phoneticPr fontId="2" type="noConversion"/>
  </si>
  <si>
    <t>Sea Lion Rock</t>
    <phoneticPr fontId="2" type="noConversion"/>
  </si>
  <si>
    <t>Airport</t>
    <phoneticPr fontId="2" type="noConversion"/>
  </si>
  <si>
    <t>Disco Club</t>
    <phoneticPr fontId="2" type="noConversion"/>
  </si>
  <si>
    <t>Black Limousines
White Limousines</t>
    <phoneticPr fontId="2" type="noConversion"/>
  </si>
  <si>
    <t>SELF</t>
    <phoneticPr fontId="2" type="noConversion"/>
  </si>
  <si>
    <t>SELF</t>
    <phoneticPr fontId="2" type="noConversion"/>
  </si>
  <si>
    <t>Coloseum</t>
    <phoneticPr fontId="2" type="noConversion"/>
  </si>
  <si>
    <t>Eiffel Tower</t>
    <phoneticPr fontId="2" type="noConversion"/>
  </si>
  <si>
    <t>Sphinx</t>
    <phoneticPr fontId="2" type="noConversion"/>
  </si>
  <si>
    <t>Leaning Tower of Pisa</t>
    <phoneticPr fontId="2" type="noConversion"/>
  </si>
  <si>
    <t>Stonehenge</t>
    <phoneticPr fontId="2" type="noConversion"/>
  </si>
  <si>
    <t>Great Buddha Statue</t>
    <phoneticPr fontId="2" type="noConversion"/>
  </si>
  <si>
    <t>Snow Globe Park</t>
    <phoneticPr fontId="2" type="noConversion"/>
  </si>
  <si>
    <t>Costume Shop</t>
    <phoneticPr fontId="2" type="noConversion"/>
  </si>
  <si>
    <t>Ice Skating Rink</t>
    <phoneticPr fontId="2" type="noConversion"/>
  </si>
  <si>
    <t>Haunted House</t>
    <phoneticPr fontId="2" type="noConversion"/>
  </si>
  <si>
    <t>Speed Boat</t>
    <phoneticPr fontId="2" type="noConversion"/>
  </si>
  <si>
    <t>Movie Theater</t>
    <phoneticPr fontId="2" type="noConversion"/>
  </si>
  <si>
    <t>Sports Field</t>
    <phoneticPr fontId="2" type="noConversion"/>
  </si>
  <si>
    <t>Hospital</t>
    <phoneticPr fontId="2" type="noConversion"/>
  </si>
  <si>
    <t>Ritzy Mansion</t>
    <phoneticPr fontId="2" type="noConversion"/>
  </si>
  <si>
    <t>Hollywood Cinema</t>
    <phoneticPr fontId="2" type="noConversion"/>
  </si>
  <si>
    <t>Roller Coaster</t>
    <phoneticPr fontId="2" type="noConversion"/>
  </si>
  <si>
    <t>Rock Concert</t>
    <phoneticPr fontId="2" type="noConversion"/>
  </si>
  <si>
    <r>
      <t>Nuclear Plant</t>
    </r>
    <r>
      <rPr>
        <sz val="9"/>
        <color theme="1"/>
        <rFont val="굴림"/>
        <family val="3"/>
        <charset val="129"/>
      </rPr>
      <t xml:space="preserve">
Stomping Streets
</t>
    </r>
    <phoneticPr fontId="2" type="noConversion"/>
  </si>
  <si>
    <r>
      <t xml:space="preserve">Radioactive Treehouse
</t>
    </r>
    <r>
      <rPr>
        <sz val="9"/>
        <color theme="1"/>
        <rFont val="굴림"/>
        <family val="3"/>
        <charset val="129"/>
      </rPr>
      <t>Spinning Web
Webbed City</t>
    </r>
    <phoneticPr fontId="2" type="noConversion"/>
  </si>
  <si>
    <r>
      <rPr>
        <b/>
        <sz val="9"/>
        <color rgb="FFFF0000"/>
        <rFont val="굴림"/>
        <family val="3"/>
        <charset val="129"/>
      </rPr>
      <t>New Years Eve</t>
    </r>
    <r>
      <rPr>
        <sz val="9"/>
        <color rgb="FFFF0000"/>
        <rFont val="굴림"/>
        <family val="3"/>
        <charset val="129"/>
      </rPr>
      <t xml:space="preserve">
Annual Countdown</t>
    </r>
    <phoneticPr fontId="2" type="noConversion"/>
  </si>
  <si>
    <r>
      <t>Wedding Chapel</t>
    </r>
    <r>
      <rPr>
        <sz val="9"/>
        <color rgb="FFFF0000"/>
        <rFont val="굴림"/>
        <family val="3"/>
        <charset val="129"/>
      </rPr>
      <t xml:space="preserve">
Marriage
</t>
    </r>
    <phoneticPr fontId="2" type="noConversion"/>
  </si>
  <si>
    <r>
      <t xml:space="preserve">Café
</t>
    </r>
    <r>
      <rPr>
        <sz val="9"/>
        <color theme="1"/>
        <rFont val="굴림"/>
        <family val="3"/>
        <charset val="129"/>
      </rPr>
      <t xml:space="preserve">25 Lattes
</t>
    </r>
    <phoneticPr fontId="2" type="noConversion"/>
  </si>
  <si>
    <r>
      <t>Witch's Den</t>
    </r>
    <r>
      <rPr>
        <sz val="9"/>
        <color rgb="FFFF0000"/>
        <rFont val="굴림"/>
        <family val="3"/>
        <charset val="129"/>
      </rPr>
      <t xml:space="preserve">
Potent Brew
</t>
    </r>
    <phoneticPr fontId="2" type="noConversion"/>
  </si>
  <si>
    <r>
      <t>Mad Scientist</t>
    </r>
    <r>
      <rPr>
        <sz val="9"/>
        <color rgb="FFFF0000"/>
        <rFont val="굴림"/>
        <family val="3"/>
        <charset val="129"/>
      </rPr>
      <t xml:space="preserve">
1 Galvanized Being
</t>
    </r>
    <phoneticPr fontId="2" type="noConversion"/>
  </si>
  <si>
    <r>
      <t>Indian Restaurant</t>
    </r>
    <r>
      <rPr>
        <sz val="9"/>
        <color theme="1"/>
        <rFont val="굴림"/>
        <family val="3"/>
        <charset val="129"/>
      </rPr>
      <t xml:space="preserve">
2 Malai Kofta Dishes
</t>
    </r>
    <phoneticPr fontId="2" type="noConversion"/>
  </si>
  <si>
    <r>
      <t>Cruise Ship</t>
    </r>
    <r>
      <rPr>
        <sz val="9"/>
        <color theme="1"/>
        <rFont val="굴림"/>
        <family val="3"/>
        <charset val="129"/>
      </rPr>
      <t xml:space="preserve">
Caribbean Voyage
Visiting Islands</t>
    </r>
    <phoneticPr fontId="2" type="noConversion"/>
  </si>
  <si>
    <r>
      <t xml:space="preserve">Motel
</t>
    </r>
    <r>
      <rPr>
        <sz val="9"/>
        <color theme="1"/>
        <rFont val="굴림"/>
        <family val="3"/>
        <charset val="129"/>
      </rPr>
      <t xml:space="preserve">30 Rooms
</t>
    </r>
    <phoneticPr fontId="2" type="noConversion"/>
  </si>
  <si>
    <r>
      <t xml:space="preserve">Day Spa
</t>
    </r>
    <r>
      <rPr>
        <sz val="9"/>
        <color theme="1"/>
        <rFont val="굴림"/>
        <family val="3"/>
        <charset val="129"/>
      </rPr>
      <t xml:space="preserve">Facial treatment
</t>
    </r>
    <phoneticPr fontId="2" type="noConversion"/>
  </si>
  <si>
    <r>
      <t xml:space="preserve">Pumpkin Patch
</t>
    </r>
    <r>
      <rPr>
        <sz val="9"/>
        <color rgb="FFFF0000"/>
        <rFont val="굴림"/>
        <family val="3"/>
        <charset val="129"/>
      </rPr>
      <t xml:space="preserve">Fall Outing
</t>
    </r>
    <phoneticPr fontId="2" type="noConversion"/>
  </si>
  <si>
    <r>
      <t xml:space="preserve">Salon
</t>
    </r>
    <r>
      <rPr>
        <sz val="9"/>
        <color theme="1"/>
        <rFont val="굴림"/>
        <family val="3"/>
        <charset val="129"/>
      </rPr>
      <t xml:space="preserve">6 Makeovers
</t>
    </r>
    <phoneticPr fontId="2" type="noConversion"/>
  </si>
  <si>
    <r>
      <t xml:space="preserve">Police Station
</t>
    </r>
    <r>
      <rPr>
        <sz val="9"/>
        <color theme="1"/>
        <rFont val="굴림"/>
        <family val="3"/>
        <charset val="129"/>
      </rPr>
      <t xml:space="preserve">8 Arrested Criminals
</t>
    </r>
    <phoneticPr fontId="2" type="noConversion"/>
  </si>
  <si>
    <r>
      <t xml:space="preserve">Gym
</t>
    </r>
    <r>
      <rPr>
        <sz val="9"/>
        <color theme="1"/>
        <rFont val="굴림"/>
        <family val="3"/>
        <charset val="129"/>
      </rPr>
      <t xml:space="preserve">10 Training Sessions
</t>
    </r>
    <phoneticPr fontId="2" type="noConversion"/>
  </si>
  <si>
    <r>
      <t xml:space="preserve">Travel Agency
</t>
    </r>
    <r>
      <rPr>
        <sz val="9"/>
        <color theme="1"/>
        <rFont val="굴림"/>
        <family val="3"/>
        <charset val="129"/>
      </rPr>
      <t xml:space="preserve">Dream Vacation
</t>
    </r>
    <phoneticPr fontId="2" type="noConversion"/>
  </si>
  <si>
    <r>
      <t xml:space="preserve">Fancy Restaurant
</t>
    </r>
    <r>
      <rPr>
        <sz val="9"/>
        <color theme="1"/>
        <rFont val="굴림"/>
        <family val="3"/>
        <charset val="129"/>
      </rPr>
      <t xml:space="preserve">25 Gourment Dinners
</t>
    </r>
    <phoneticPr fontId="2" type="noConversion"/>
  </si>
  <si>
    <r>
      <t xml:space="preserve">Pet Shop
</t>
    </r>
    <r>
      <rPr>
        <sz val="9"/>
        <color theme="1"/>
        <rFont val="굴림"/>
        <family val="3"/>
        <charset val="129"/>
      </rPr>
      <t xml:space="preserve">1 Adopted Puppy
</t>
    </r>
    <phoneticPr fontId="2" type="noConversion"/>
  </si>
  <si>
    <r>
      <t xml:space="preserve">Clothing Store
</t>
    </r>
    <r>
      <rPr>
        <sz val="9"/>
        <color theme="1"/>
        <rFont val="굴림"/>
        <family val="3"/>
        <charset val="129"/>
      </rPr>
      <t xml:space="preserve">5 Designer Outfits
</t>
    </r>
    <phoneticPr fontId="2" type="noConversion"/>
  </si>
  <si>
    <r>
      <t xml:space="preserve">Fast Food Restaurant
</t>
    </r>
    <r>
      <rPr>
        <sz val="9"/>
        <color theme="1"/>
        <rFont val="굴림"/>
        <family val="3"/>
        <charset val="129"/>
      </rPr>
      <t xml:space="preserve">20 Burgers and Fries
</t>
    </r>
    <phoneticPr fontId="2" type="noConversion"/>
  </si>
  <si>
    <r>
      <t xml:space="preserve">Convenience Store
</t>
    </r>
    <r>
      <rPr>
        <sz val="9"/>
        <color theme="1"/>
        <rFont val="굴림"/>
        <family val="3"/>
        <charset val="129"/>
      </rPr>
      <t xml:space="preserve">25 Frozen Drinks
</t>
    </r>
    <phoneticPr fontId="2" type="noConversion"/>
  </si>
  <si>
    <r>
      <t xml:space="preserve">Office Building
</t>
    </r>
    <r>
      <rPr>
        <sz val="9"/>
        <color theme="1"/>
        <rFont val="굴림"/>
        <family val="3"/>
        <charset val="129"/>
      </rPr>
      <t xml:space="preserve">3 TPS Reports
</t>
    </r>
    <phoneticPr fontId="2" type="noConversion"/>
  </si>
  <si>
    <r>
      <t xml:space="preserve">Taj Mahal
</t>
    </r>
    <r>
      <rPr>
        <sz val="9"/>
        <color rgb="FFFF0000"/>
        <rFont val="굴림"/>
        <family val="3"/>
        <charset val="129"/>
      </rPr>
      <t xml:space="preserve">Tended Gardens
</t>
    </r>
    <phoneticPr fontId="2" type="noConversion"/>
  </si>
  <si>
    <r>
      <t xml:space="preserve">Chinese Dragon Dance
</t>
    </r>
    <r>
      <rPr>
        <sz val="9"/>
        <color theme="1"/>
        <rFont val="굴림"/>
        <family val="3"/>
        <charset val="129"/>
      </rPr>
      <t xml:space="preserve">4 Red Envelopes
</t>
    </r>
    <phoneticPr fontId="2" type="noConversion"/>
  </si>
  <si>
    <r>
      <t xml:space="preserve">Zen Garden
</t>
    </r>
    <r>
      <rPr>
        <sz val="9"/>
        <color theme="1"/>
        <rFont val="굴림"/>
        <family val="3"/>
        <charset val="129"/>
      </rPr>
      <t xml:space="preserve">Moment of Peace
</t>
    </r>
    <phoneticPr fontId="2" type="noConversion"/>
  </si>
  <si>
    <r>
      <t>Football Stadium</t>
    </r>
    <r>
      <rPr>
        <sz val="9"/>
        <color theme="1"/>
        <rFont val="굴림"/>
        <family val="3"/>
        <charset val="129"/>
      </rPr>
      <t xml:space="preserve">
Touchdown
Tossing Pass</t>
    </r>
    <phoneticPr fontId="2" type="noConversion"/>
  </si>
  <si>
    <r>
      <t xml:space="preserve">Gas Station
</t>
    </r>
    <r>
      <rPr>
        <sz val="9"/>
        <color theme="1"/>
        <rFont val="굴림"/>
        <family val="3"/>
        <charset val="129"/>
      </rPr>
      <t xml:space="preserve">3 Tune-ups
</t>
    </r>
    <phoneticPr fontId="2" type="noConversion"/>
  </si>
  <si>
    <r>
      <t xml:space="preserve">Skate Park
</t>
    </r>
    <r>
      <rPr>
        <sz val="9"/>
        <color theme="1"/>
        <rFont val="굴림"/>
        <family val="3"/>
        <charset val="129"/>
      </rPr>
      <t xml:space="preserve">900
</t>
    </r>
    <phoneticPr fontId="2" type="noConversion"/>
  </si>
  <si>
    <r>
      <t xml:space="preserve">High School
</t>
    </r>
    <r>
      <rPr>
        <sz val="9"/>
        <color theme="1"/>
        <rFont val="굴림"/>
        <family val="3"/>
        <charset val="129"/>
      </rPr>
      <t xml:space="preserve">Progress Report
</t>
    </r>
    <phoneticPr fontId="2" type="noConversion"/>
  </si>
  <si>
    <r>
      <t xml:space="preserve">Santa's Station
</t>
    </r>
    <r>
      <rPr>
        <sz val="9"/>
        <color rgb="FFFF0000"/>
        <rFont val="굴림"/>
        <family val="3"/>
        <charset val="129"/>
      </rPr>
      <t xml:space="preserve">Wish List
</t>
    </r>
    <phoneticPr fontId="2" type="noConversion"/>
  </si>
  <si>
    <r>
      <t xml:space="preserve">Gingerbread House
</t>
    </r>
    <r>
      <rPr>
        <sz val="9"/>
        <color rgb="FFFF0000"/>
        <rFont val="굴림"/>
        <family val="3"/>
        <charset val="129"/>
      </rPr>
      <t xml:space="preserve">1 Gingerbread Man
</t>
    </r>
    <phoneticPr fontId="2" type="noConversion"/>
  </si>
  <si>
    <r>
      <t xml:space="preserve">Ice Hotel
</t>
    </r>
    <r>
      <rPr>
        <sz val="9"/>
        <color rgb="FFFF0000"/>
        <rFont val="굴림"/>
        <family val="3"/>
        <charset val="129"/>
      </rPr>
      <t xml:space="preserve">Waking in Morning…
</t>
    </r>
    <phoneticPr fontId="2" type="noConversion"/>
  </si>
  <si>
    <r>
      <rPr>
        <b/>
        <sz val="9"/>
        <color rgb="FFFF0000"/>
        <rFont val="굴림"/>
        <family val="3"/>
        <charset val="129"/>
      </rPr>
      <t>Santa Workshop</t>
    </r>
    <r>
      <rPr>
        <sz val="9"/>
        <color rgb="FFFF0000"/>
        <rFont val="굴림"/>
        <family val="3"/>
        <charset val="129"/>
      </rPr>
      <t xml:space="preserve">
Stocked Toy Bag
</t>
    </r>
    <phoneticPr fontId="2" type="noConversion"/>
  </si>
  <si>
    <r>
      <t xml:space="preserve">Statue of Liberty
</t>
    </r>
    <r>
      <rPr>
        <sz val="9"/>
        <color rgb="FFFF0000"/>
        <rFont val="굴림"/>
        <family val="3"/>
        <charset val="129"/>
      </rPr>
      <t xml:space="preserve">50 Liberty hats
</t>
    </r>
    <phoneticPr fontId="2" type="noConversion"/>
  </si>
  <si>
    <r>
      <t xml:space="preserve">Ferris Wheel
</t>
    </r>
    <r>
      <rPr>
        <sz val="9"/>
        <color theme="1"/>
        <rFont val="굴림"/>
        <family val="3"/>
        <charset val="129"/>
      </rPr>
      <t xml:space="preserve">Ferris Wheel Ride
</t>
    </r>
    <phoneticPr fontId="2" type="noConversion"/>
  </si>
  <si>
    <r>
      <t xml:space="preserve">Log Ride
</t>
    </r>
    <r>
      <rPr>
        <sz val="9"/>
        <color theme="1"/>
        <rFont val="굴림"/>
        <family val="3"/>
        <charset val="129"/>
      </rPr>
      <t xml:space="preserve">Wet Clothes
</t>
    </r>
    <phoneticPr fontId="2" type="noConversion"/>
  </si>
  <si>
    <r>
      <t xml:space="preserve">Wacka's Candy
</t>
    </r>
    <r>
      <rPr>
        <sz val="9"/>
        <color rgb="FFFF0000"/>
        <rFont val="굴림"/>
        <family val="3"/>
        <charset val="129"/>
      </rPr>
      <t>Experimental CandyMastering Formula</t>
    </r>
    <phoneticPr fontId="2" type="noConversion"/>
  </si>
  <si>
    <r>
      <t xml:space="preserve">Bowling Alley
</t>
    </r>
    <r>
      <rPr>
        <sz val="9"/>
        <color theme="1"/>
        <rFont val="굴림"/>
        <family val="3"/>
        <charset val="129"/>
      </rPr>
      <t xml:space="preserve">300
</t>
    </r>
    <phoneticPr fontId="2" type="noConversion"/>
  </si>
  <si>
    <r>
      <t>Splash Pool</t>
    </r>
    <r>
      <rPr>
        <sz val="9"/>
        <color theme="1"/>
        <rFont val="굴림"/>
        <family val="3"/>
        <charset val="129"/>
      </rPr>
      <t xml:space="preserve">
4 Occupied Children
</t>
    </r>
    <phoneticPr fontId="2" type="noConversion"/>
  </si>
  <si>
    <r>
      <t xml:space="preserve">Irish Pub
</t>
    </r>
    <r>
      <rPr>
        <sz val="9"/>
        <color theme="1"/>
        <rFont val="굴림"/>
        <family val="3"/>
        <charset val="129"/>
      </rPr>
      <t xml:space="preserve">Happy Hour
</t>
    </r>
    <phoneticPr fontId="2" type="noConversion"/>
  </si>
  <si>
    <r>
      <t xml:space="preserve">Surf Shop
</t>
    </r>
    <r>
      <rPr>
        <sz val="9"/>
        <color theme="1"/>
        <rFont val="굴림"/>
        <family val="3"/>
        <charset val="129"/>
      </rPr>
      <t xml:space="preserve">Surf Lessons
</t>
    </r>
    <phoneticPr fontId="2" type="noConversion"/>
  </si>
  <si>
    <r>
      <t xml:space="preserve">Crab Shack
</t>
    </r>
    <r>
      <rPr>
        <sz val="9"/>
        <color theme="1"/>
        <rFont val="굴림"/>
        <family val="3"/>
        <charset val="129"/>
      </rPr>
      <t xml:space="preserve">5 lbs of Crab Meat
</t>
    </r>
    <phoneticPr fontId="2" type="noConversion"/>
  </si>
  <si>
    <r>
      <t xml:space="preserve">Sea Monster
</t>
    </r>
    <r>
      <rPr>
        <sz val="9"/>
        <color theme="1"/>
        <rFont val="굴림"/>
        <family val="3"/>
        <charset val="129"/>
      </rPr>
      <t xml:space="preserve">Mysterious Sighting
</t>
    </r>
    <phoneticPr fontId="2" type="noConversion"/>
  </si>
  <si>
    <t>SELF?</t>
    <phoneticPr fontId="2" type="noConversion"/>
  </si>
  <si>
    <r>
      <t xml:space="preserve">Bath House
</t>
    </r>
    <r>
      <rPr>
        <sz val="9"/>
        <color theme="1"/>
        <rFont val="굴림"/>
        <family val="3"/>
        <charset val="129"/>
      </rPr>
      <t xml:space="preserve">1 Hot Water Bath
</t>
    </r>
    <phoneticPr fontId="2" type="noConversion"/>
  </si>
  <si>
    <r>
      <t xml:space="preserve">Osaka Castle
</t>
    </r>
    <r>
      <rPr>
        <sz val="9"/>
        <color theme="1"/>
        <rFont val="굴림"/>
        <family val="3"/>
        <charset val="129"/>
      </rPr>
      <t xml:space="preserve">History Lesson
</t>
    </r>
    <phoneticPr fontId="2" type="noConversion"/>
  </si>
  <si>
    <r>
      <t xml:space="preserve">Lazy River
</t>
    </r>
    <r>
      <rPr>
        <sz val="9"/>
        <color theme="1"/>
        <rFont val="굴림"/>
        <family val="3"/>
        <charset val="129"/>
      </rPr>
      <t xml:space="preserve">Relaxing Ride
</t>
    </r>
    <phoneticPr fontId="2" type="noConversion"/>
  </si>
  <si>
    <r>
      <rPr>
        <b/>
        <sz val="9"/>
        <color rgb="FFFF0000"/>
        <rFont val="굴림"/>
        <family val="3"/>
        <charset val="129"/>
      </rPr>
      <t>Toy Shop</t>
    </r>
    <r>
      <rPr>
        <sz val="9"/>
        <color rgb="FFFF0000"/>
        <rFont val="굴림"/>
        <family val="3"/>
        <charset val="129"/>
      </rPr>
      <t xml:space="preserve">
Hottest Holiday Toy
</t>
    </r>
    <phoneticPr fontId="2" type="noConversion"/>
  </si>
  <si>
    <r>
      <rPr>
        <b/>
        <sz val="9"/>
        <color rgb="FFFF0000"/>
        <rFont val="굴림"/>
        <family val="3"/>
        <charset val="129"/>
      </rPr>
      <t>Sushi Restaurant</t>
    </r>
    <r>
      <rPr>
        <sz val="9"/>
        <color rgb="FFFF0000"/>
        <rFont val="굴림"/>
        <family val="3"/>
        <charset val="129"/>
      </rPr>
      <t xml:space="preserve">
50 Sushi Rolls
</t>
    </r>
    <phoneticPr fontId="2" type="noConversion"/>
  </si>
  <si>
    <r>
      <t>Music Shop</t>
    </r>
    <r>
      <rPr>
        <sz val="9"/>
        <color theme="1"/>
        <rFont val="굴림"/>
        <family val="3"/>
        <charset val="129"/>
      </rPr>
      <t xml:space="preserve">
Master of Blue Grass
Getting Rhythm</t>
    </r>
    <phoneticPr fontId="2" type="noConversion"/>
  </si>
  <si>
    <r>
      <t xml:space="preserve">Jurassic Habitat
</t>
    </r>
    <r>
      <rPr>
        <sz val="9"/>
        <color theme="1"/>
        <rFont val="굴림"/>
        <family val="3"/>
        <charset val="129"/>
      </rPr>
      <t>T-Rex
Rare Dino Bone</t>
    </r>
    <phoneticPr fontId="2" type="noConversion"/>
  </si>
  <si>
    <r>
      <t>Prehistoric Museum</t>
    </r>
    <r>
      <rPr>
        <sz val="9"/>
        <color theme="1"/>
        <rFont val="굴림"/>
        <family val="3"/>
        <charset val="129"/>
      </rPr>
      <t xml:space="preserve">
Assembled Fossils
Connecting Bones</t>
    </r>
    <phoneticPr fontId="2" type="noConversion"/>
  </si>
  <si>
    <r>
      <t xml:space="preserve">Meteor Site
</t>
    </r>
    <r>
      <rPr>
        <sz val="9"/>
        <color rgb="FFFF0000"/>
        <rFont val="굴림"/>
        <family val="3"/>
        <charset val="129"/>
      </rPr>
      <t>Cover-Up
Manipulation Press</t>
    </r>
    <phoneticPr fontId="2" type="noConversion"/>
  </si>
  <si>
    <r>
      <t>Sheriff's office</t>
    </r>
    <r>
      <rPr>
        <sz val="9"/>
        <color theme="1"/>
        <rFont val="굴림"/>
        <family val="3"/>
        <charset val="129"/>
      </rPr>
      <t xml:space="preserve">
Hunting Bounty</t>
    </r>
    <phoneticPr fontId="2" type="noConversion"/>
  </si>
  <si>
    <r>
      <t xml:space="preserve">Giant Excavator
</t>
    </r>
    <r>
      <rPr>
        <sz val="9"/>
        <color theme="1"/>
        <rFont val="굴림"/>
        <family val="3"/>
        <charset val="129"/>
      </rPr>
      <t>Man-Made Crater
Approaching Crater</t>
    </r>
    <phoneticPr fontId="2" type="noConversion"/>
  </si>
  <si>
    <r>
      <t>Wedding Chapel</t>
    </r>
    <r>
      <rPr>
        <sz val="9"/>
        <color theme="1"/>
        <rFont val="굴림"/>
        <family val="3"/>
        <charset val="129"/>
      </rPr>
      <t xml:space="preserve">
Shotgun Wedding
Attending Ceremony</t>
    </r>
    <phoneticPr fontId="2" type="noConversion"/>
  </si>
  <si>
    <r>
      <t>Cobra Temple</t>
    </r>
    <r>
      <rPr>
        <sz val="9"/>
        <color theme="1"/>
        <rFont val="굴림"/>
        <family val="3"/>
        <charset val="129"/>
      </rPr>
      <t xml:space="preserve">
The Golden Cobra
Approaching Chamber</t>
    </r>
    <phoneticPr fontId="2" type="noConversion"/>
  </si>
  <si>
    <r>
      <t>Panda Pen</t>
    </r>
    <r>
      <rPr>
        <sz val="9"/>
        <color theme="1"/>
        <rFont val="굴림"/>
        <family val="3"/>
        <charset val="129"/>
      </rPr>
      <t xml:space="preserve">
Red Panda
Internet Browser</t>
    </r>
    <phoneticPr fontId="2" type="noConversion"/>
  </si>
  <si>
    <r>
      <t xml:space="preserve">Panda Pen
</t>
    </r>
    <r>
      <rPr>
        <sz val="9"/>
        <color theme="1"/>
        <rFont val="굴림"/>
        <family val="3"/>
        <charset val="129"/>
      </rPr>
      <t>Giant Panda
Bamboo Flute</t>
    </r>
    <phoneticPr fontId="2" type="noConversion"/>
  </si>
  <si>
    <r>
      <t>Prehistoric Cave</t>
    </r>
    <r>
      <rPr>
        <sz val="9"/>
        <color rgb="FFFF0000"/>
        <rFont val="굴림"/>
        <family val="3"/>
        <charset val="129"/>
      </rPr>
      <t xml:space="preserve">
The First Flame
Getting Spark</t>
    </r>
    <phoneticPr fontId="2" type="noConversion"/>
  </si>
  <si>
    <r>
      <t xml:space="preserve">Serengeti Hut
</t>
    </r>
    <r>
      <rPr>
        <sz val="9"/>
        <color theme="1"/>
        <rFont val="굴림"/>
        <family val="3"/>
        <charset val="129"/>
      </rPr>
      <t>Hunting Skills
Hunting</t>
    </r>
    <phoneticPr fontId="2" type="noConversion"/>
  </si>
  <si>
    <r>
      <t xml:space="preserve">BBQ Restaurant
</t>
    </r>
    <r>
      <rPr>
        <sz val="9"/>
        <color theme="1"/>
        <rFont val="굴림"/>
        <family val="3"/>
        <charset val="129"/>
      </rPr>
      <t>Tasty Pork
Barbecuing</t>
    </r>
    <phoneticPr fontId="2" type="noConversion"/>
  </si>
  <si>
    <r>
      <rPr>
        <b/>
        <sz val="9"/>
        <color theme="1"/>
        <rFont val="굴림"/>
        <family val="3"/>
        <charset val="129"/>
      </rPr>
      <t>Treasure</t>
    </r>
    <r>
      <rPr>
        <sz val="9"/>
        <color theme="1"/>
        <rFont val="굴림"/>
        <family val="3"/>
        <charset val="129"/>
      </rPr>
      <t xml:space="preserve">
Guarded Riches
Protecting Wealth</t>
    </r>
    <phoneticPr fontId="2" type="noConversion"/>
  </si>
  <si>
    <r>
      <t>Factory of Doom</t>
    </r>
    <r>
      <rPr>
        <sz val="9"/>
        <color theme="1"/>
        <rFont val="굴림"/>
        <family val="3"/>
        <charset val="129"/>
      </rPr>
      <t xml:space="preserve">
Doomsday Device
Making Weapon</t>
    </r>
    <phoneticPr fontId="2" type="noConversion"/>
  </si>
  <si>
    <t>?</t>
    <phoneticPr fontId="2" type="noConversion"/>
  </si>
  <si>
    <t>SELF</t>
    <phoneticPr fontId="2" type="noConversion"/>
  </si>
  <si>
    <r>
      <rPr>
        <b/>
        <sz val="9"/>
        <color rgb="FFFF0000"/>
        <rFont val="굴림"/>
        <family val="3"/>
        <charset val="129"/>
      </rPr>
      <t>Court House</t>
    </r>
    <r>
      <rPr>
        <sz val="9"/>
        <color rgb="FFFF0000"/>
        <rFont val="굴림"/>
        <family val="3"/>
        <charset val="129"/>
      </rPr>
      <t xml:space="preserve">
Winning Case
</t>
    </r>
    <phoneticPr fontId="2" type="noConversion"/>
  </si>
  <si>
    <r>
      <t xml:space="preserve">Hot Chocolate Shop
</t>
    </r>
    <r>
      <rPr>
        <sz val="9"/>
        <color theme="1"/>
        <rFont val="굴림"/>
        <family val="3"/>
        <charset val="129"/>
      </rPr>
      <t>Cup of Hot Cocoa
Stirring in Chocolate</t>
    </r>
    <phoneticPr fontId="2" type="noConversion"/>
  </si>
  <si>
    <r>
      <t>Rainforest</t>
    </r>
    <r>
      <rPr>
        <sz val="9"/>
        <color theme="1"/>
        <rFont val="굴림"/>
        <family val="3"/>
        <charset val="129"/>
      </rPr>
      <t xml:space="preserve">
High Dive
Leaping from Cliff</t>
    </r>
    <phoneticPr fontId="2" type="noConversion"/>
  </si>
  <si>
    <r>
      <t xml:space="preserve">Junkyard
</t>
    </r>
    <r>
      <rPr>
        <sz val="9"/>
        <color theme="1"/>
        <rFont val="굴림"/>
        <family val="3"/>
        <charset val="129"/>
      </rPr>
      <t>Path of Destruction
Crushing Infrastructure</t>
    </r>
    <phoneticPr fontId="2" type="noConversion"/>
  </si>
  <si>
    <t>Rodeo</t>
    <phoneticPr fontId="2" type="noConversion"/>
  </si>
  <si>
    <t>Irish Pub</t>
    <phoneticPr fontId="2" type="noConversion"/>
  </si>
  <si>
    <r>
      <rPr>
        <b/>
        <sz val="9"/>
        <color theme="1"/>
        <rFont val="굴림"/>
        <family val="3"/>
        <charset val="129"/>
      </rPr>
      <t>Place of Worship</t>
    </r>
    <r>
      <rPr>
        <sz val="9"/>
        <color theme="1"/>
        <rFont val="굴림"/>
        <family val="3"/>
        <charset val="129"/>
      </rPr>
      <t xml:space="preserve">
Prayers
Holding Silence</t>
    </r>
    <phoneticPr fontId="2" type="noConversion"/>
  </si>
  <si>
    <r>
      <t xml:space="preserve">Excavation Site
</t>
    </r>
    <r>
      <rPr>
        <sz val="9"/>
        <color theme="1"/>
        <rFont val="굴림"/>
        <family val="3"/>
        <charset val="129"/>
      </rPr>
      <t>The Great Mastodon
Polishing</t>
    </r>
    <phoneticPr fontId="2" type="noConversion"/>
  </si>
  <si>
    <r>
      <t xml:space="preserve">Tropical Bird Haven
</t>
    </r>
    <r>
      <rPr>
        <sz val="9"/>
        <color theme="1"/>
        <rFont val="굴림"/>
        <family val="3"/>
        <charset val="129"/>
      </rPr>
      <t xml:space="preserve">Toucans
</t>
    </r>
    <phoneticPr fontId="2" type="noConversion"/>
  </si>
  <si>
    <r>
      <t xml:space="preserve">Tropical Bird Haven
</t>
    </r>
    <r>
      <rPr>
        <b/>
        <sz val="9"/>
        <color theme="1" tint="0.499984740745262"/>
        <rFont val="굴림"/>
        <family val="3"/>
        <charset val="129"/>
      </rPr>
      <t>Flamingo</t>
    </r>
    <r>
      <rPr>
        <sz val="9"/>
        <color theme="1"/>
        <rFont val="굴림"/>
        <family val="3"/>
        <charset val="129"/>
      </rPr>
      <t xml:space="preserve">
Precision, Taking Practice Swing</t>
    </r>
    <phoneticPr fontId="2" type="noConversion"/>
  </si>
  <si>
    <t>?</t>
    <phoneticPr fontId="2" type="noConversion"/>
  </si>
  <si>
    <t>?</t>
    <phoneticPr fontId="2" type="noConversion"/>
  </si>
  <si>
    <t>?</t>
    <phoneticPr fontId="2" type="noConversion"/>
  </si>
  <si>
    <r>
      <t>TOY SHOPPE</t>
    </r>
    <r>
      <rPr>
        <sz val="9"/>
        <color rgb="FFFF0000"/>
        <rFont val="굴림"/>
        <family val="3"/>
        <charset val="129"/>
      </rPr>
      <t xml:space="preserve">
Golden Monkey</t>
    </r>
    <phoneticPr fontId="2" type="noConversion"/>
  </si>
  <si>
    <r>
      <t>Root Beer Brewery</t>
    </r>
    <r>
      <rPr>
        <sz val="9"/>
        <color theme="1"/>
        <rFont val="굴림"/>
        <family val="3"/>
        <charset val="129"/>
      </rPr>
      <t xml:space="preserve">
Sarsaparilla Tour
Leading Tour</t>
    </r>
    <phoneticPr fontId="2" type="noConversion"/>
  </si>
  <si>
    <r>
      <t xml:space="preserve">Prospecters Gulch
</t>
    </r>
    <r>
      <rPr>
        <sz val="9"/>
        <color theme="1"/>
        <rFont val="굴림"/>
        <family val="3"/>
        <charset val="129"/>
      </rPr>
      <t>Pan of Gold
Searching Water</t>
    </r>
    <phoneticPr fontId="2" type="noConversion"/>
  </si>
  <si>
    <r>
      <t xml:space="preserve">Bird Sanctuary
</t>
    </r>
    <r>
      <rPr>
        <sz val="9"/>
        <color theme="1"/>
        <rFont val="굴림"/>
        <family val="3"/>
        <charset val="129"/>
      </rPr>
      <t>Peace
Finding Center</t>
    </r>
    <phoneticPr fontId="2" type="noConversion"/>
  </si>
  <si>
    <r>
      <t>SWORD SHOPPE</t>
    </r>
    <r>
      <rPr>
        <sz val="9"/>
        <color theme="1"/>
        <rFont val="굴림"/>
        <family val="3"/>
        <charset val="129"/>
      </rPr>
      <t xml:space="preserve">
Forging Blade...
Cutlass</t>
    </r>
    <phoneticPr fontId="2" type="noConversion"/>
  </si>
  <si>
    <t>SUBMARINE DOCK</t>
    <phoneticPr fontId="2" type="noConversion"/>
  </si>
  <si>
    <t>DIVE SHOP</t>
    <phoneticPr fontId="2" type="noConversion"/>
  </si>
  <si>
    <r>
      <t>Airplane</t>
    </r>
    <r>
      <rPr>
        <sz val="9"/>
        <color theme="1"/>
        <rFont val="굴림"/>
        <family val="3"/>
        <charset val="129"/>
      </rPr>
      <t xml:space="preserve">
Take-Off
Moving to Runway</t>
    </r>
    <phoneticPr fontId="2" type="noConversion"/>
  </si>
  <si>
    <r>
      <t xml:space="preserve">Winged Haven
</t>
    </r>
    <r>
      <rPr>
        <sz val="9"/>
        <color theme="1"/>
        <rFont val="굴림"/>
        <family val="3"/>
        <charset val="129"/>
      </rPr>
      <t>Alliance of Super Heroes
Training Recruits</t>
    </r>
    <phoneticPr fontId="2" type="noConversion"/>
  </si>
  <si>
    <t>?</t>
    <phoneticPr fontId="2" type="noConversion"/>
  </si>
  <si>
    <r>
      <t xml:space="preserve">Tower of Justice
</t>
    </r>
    <r>
      <rPr>
        <sz val="9"/>
        <color theme="1"/>
        <rFont val="굴림"/>
        <family val="3"/>
        <charset val="129"/>
      </rPr>
      <t>Grateful Public
Thwarting Evil</t>
    </r>
    <phoneticPr fontId="2" type="noConversion"/>
  </si>
  <si>
    <r>
      <t xml:space="preserve">Modern Skyscraper
</t>
    </r>
    <r>
      <rPr>
        <sz val="9"/>
        <color theme="1"/>
        <rFont val="굴림"/>
        <family val="3"/>
        <charset val="129"/>
      </rPr>
      <t>Bearings
Training Recruits</t>
    </r>
    <phoneticPr fontId="2" type="noConversion"/>
  </si>
  <si>
    <r>
      <t xml:space="preserve">Art Deco Skyscraper
</t>
    </r>
    <r>
      <rPr>
        <sz val="9"/>
        <color theme="1"/>
        <rFont val="굴림"/>
        <family val="3"/>
        <charset val="129"/>
      </rPr>
      <t>Architectural Feat
Reviewing Blueprints</t>
    </r>
    <phoneticPr fontId="2" type="noConversion"/>
  </si>
  <si>
    <r>
      <t>Car Dealership</t>
    </r>
    <r>
      <rPr>
        <sz val="9"/>
        <color theme="1"/>
        <rFont val="굴림"/>
        <family val="3"/>
        <charset val="129"/>
      </rPr>
      <t xml:space="preserve">
Talkng Down Price</t>
    </r>
    <phoneticPr fontId="2" type="noConversion"/>
  </si>
  <si>
    <r>
      <rPr>
        <b/>
        <sz val="9"/>
        <color theme="1"/>
        <rFont val="굴림"/>
        <family val="3"/>
        <charset val="129"/>
      </rPr>
      <t>Farmers' Market</t>
    </r>
    <r>
      <rPr>
        <sz val="9"/>
        <color theme="1"/>
        <rFont val="굴림"/>
        <family val="3"/>
        <charset val="129"/>
      </rPr>
      <t xml:space="preserve">
Fresh Produce
Supporting Farmers</t>
    </r>
    <phoneticPr fontId="2" type="noConversion"/>
  </si>
  <si>
    <t xml:space="preserve">CRAB SHACK
</t>
    <phoneticPr fontId="2" type="noConversion"/>
  </si>
  <si>
    <t>?</t>
    <phoneticPr fontId="2" type="noConversion"/>
  </si>
  <si>
    <t>SELF</t>
    <phoneticPr fontId="2" type="noConversion"/>
  </si>
  <si>
    <t>Gold Grove</t>
    <phoneticPr fontId="2" type="noConversion"/>
  </si>
  <si>
    <r>
      <rPr>
        <b/>
        <sz val="9"/>
        <color theme="1"/>
        <rFont val="굴림"/>
        <family val="3"/>
        <charset val="129"/>
      </rPr>
      <t>Thieves' Den</t>
    </r>
    <r>
      <rPr>
        <sz val="9"/>
        <color theme="1"/>
        <rFont val="굴림"/>
        <family val="3"/>
        <charset val="129"/>
      </rPr>
      <t xml:space="preserve">
Stolen Fortunes
Picking Pockets</t>
    </r>
    <phoneticPr fontId="2" type="noConversion"/>
  </si>
  <si>
    <t>Event
Reward</t>
    <phoneticPr fontId="2" type="noConversion"/>
  </si>
  <si>
    <r>
      <rPr>
        <b/>
        <sz val="9"/>
        <color theme="1"/>
        <rFont val="굴림"/>
        <family val="3"/>
        <charset val="129"/>
      </rPr>
      <t>Tavern</t>
    </r>
    <r>
      <rPr>
        <sz val="9"/>
        <color theme="1"/>
        <rFont val="굴림"/>
        <family val="3"/>
        <charset val="129"/>
      </rPr>
      <t xml:space="preserve">
100 tasty beverages
Preparing Drinks</t>
    </r>
    <phoneticPr fontId="2" type="noConversion"/>
  </si>
  <si>
    <r>
      <rPr>
        <b/>
        <sz val="9"/>
        <color theme="1"/>
        <rFont val="굴림"/>
        <family val="3"/>
        <charset val="129"/>
      </rPr>
      <t>Falconry</t>
    </r>
    <r>
      <rPr>
        <sz val="9"/>
        <color theme="1"/>
        <rFont val="굴림"/>
        <family val="3"/>
        <charset val="129"/>
      </rPr>
      <t xml:space="preserve">
1 Bird of Prey
Training Falcon</t>
    </r>
    <phoneticPr fontId="2" type="noConversion"/>
  </si>
  <si>
    <r>
      <rPr>
        <b/>
        <sz val="9"/>
        <color theme="1"/>
        <rFont val="굴림"/>
        <family val="3"/>
        <charset val="129"/>
      </rPr>
      <t>Prison</t>
    </r>
    <r>
      <rPr>
        <sz val="9"/>
        <color theme="1"/>
        <rFont val="굴림"/>
        <family val="3"/>
        <charset val="129"/>
      </rPr>
      <t xml:space="preserve">
9 Redeemed Thieves
Rehabilitating</t>
    </r>
    <phoneticPr fontId="2" type="noConversion"/>
  </si>
  <si>
    <r>
      <rPr>
        <b/>
        <sz val="9"/>
        <color rgb="FFFF0000"/>
        <rFont val="굴림"/>
        <family val="3"/>
        <charset val="129"/>
      </rPr>
      <t>Gold Thieves Den</t>
    </r>
    <r>
      <rPr>
        <sz val="9"/>
        <color rgb="FFFF0000"/>
        <rFont val="굴림"/>
        <family val="3"/>
        <charset val="129"/>
      </rPr>
      <t xml:space="preserve">
Stolen Fortunes
Picking Pockets</t>
    </r>
    <phoneticPr fontId="2" type="noConversion"/>
  </si>
  <si>
    <r>
      <rPr>
        <b/>
        <sz val="9"/>
        <color rgb="FFFF0000"/>
        <rFont val="굴림"/>
        <family val="3"/>
        <charset val="129"/>
      </rPr>
      <t>Gold Pirate Ship</t>
    </r>
    <r>
      <rPr>
        <sz val="9"/>
        <color rgb="FFFF0000"/>
        <rFont val="굴림"/>
        <family val="3"/>
        <charset val="129"/>
      </rPr>
      <t xml:space="preserve">
Sunken Ship
Firing Cannons</t>
    </r>
    <phoneticPr fontId="2" type="noConversion"/>
  </si>
  <si>
    <r>
      <rPr>
        <b/>
        <sz val="9"/>
        <color rgb="FFFF0000"/>
        <rFont val="굴림"/>
        <family val="3"/>
        <charset val="129"/>
      </rPr>
      <t>Gold Barn</t>
    </r>
    <r>
      <rPr>
        <sz val="9"/>
        <color rgb="FFFF0000"/>
        <rFont val="굴림"/>
        <family val="3"/>
        <charset val="129"/>
      </rPr>
      <t xml:space="preserve">
10 Prized Oxen
Training Oxen</t>
    </r>
    <phoneticPr fontId="2" type="noConversion"/>
  </si>
  <si>
    <r>
      <rPr>
        <b/>
        <sz val="9"/>
        <color rgb="FFFF0000"/>
        <rFont val="굴림"/>
        <family val="3"/>
        <charset val="129"/>
      </rPr>
      <t>Gold Tavern</t>
    </r>
    <r>
      <rPr>
        <sz val="9"/>
        <color rgb="FFFF0000"/>
        <rFont val="굴림"/>
        <family val="3"/>
        <charset val="129"/>
      </rPr>
      <t xml:space="preserve">
100 tasty beverages
Preparing Drinks</t>
    </r>
    <phoneticPr fontId="2" type="noConversion"/>
  </si>
  <si>
    <r>
      <rPr>
        <b/>
        <sz val="9"/>
        <color rgb="FFFF0000"/>
        <rFont val="굴림"/>
        <family val="3"/>
        <charset val="129"/>
      </rPr>
      <t>Gold Falconry</t>
    </r>
    <r>
      <rPr>
        <sz val="9"/>
        <color rgb="FFFF0000"/>
        <rFont val="굴림"/>
        <family val="3"/>
        <charset val="129"/>
      </rPr>
      <t xml:space="preserve">
1 Bird of Prey
Training Falcon</t>
    </r>
    <phoneticPr fontId="2" type="noConversion"/>
  </si>
  <si>
    <r>
      <rPr>
        <b/>
        <sz val="9"/>
        <color rgb="FFFF0000"/>
        <rFont val="굴림"/>
        <family val="3"/>
        <charset val="129"/>
      </rPr>
      <t>Gold Prison</t>
    </r>
    <r>
      <rPr>
        <sz val="9"/>
        <color rgb="FFFF0000"/>
        <rFont val="굴림"/>
        <family val="3"/>
        <charset val="129"/>
      </rPr>
      <t xml:space="preserve">
9 Redeemed Thieves
Rehabilitating</t>
    </r>
    <phoneticPr fontId="2" type="noConversion"/>
  </si>
  <si>
    <t>lvl</t>
    <phoneticPr fontId="2" type="noConversion"/>
  </si>
  <si>
    <t>Look</t>
    <phoneticPr fontId="2" type="noConversion"/>
  </si>
  <si>
    <t>Name</t>
    <phoneticPr fontId="2" type="noConversion"/>
  </si>
  <si>
    <t>Cost</t>
    <phoneticPr fontId="2" type="noConversion"/>
  </si>
  <si>
    <t>Gain.G</t>
    <phoneticPr fontId="2" type="noConversion"/>
  </si>
  <si>
    <t>Gain.XP</t>
    <phoneticPr fontId="2" type="noConversion"/>
  </si>
  <si>
    <t>Time</t>
    <phoneticPr fontId="2" type="noConversion"/>
  </si>
  <si>
    <t>Extra Item</t>
    <phoneticPr fontId="2" type="noConversion"/>
  </si>
  <si>
    <t>Adventure Crops Chart by phaderx(시연)</t>
    <phoneticPr fontId="2" type="noConversion"/>
  </si>
  <si>
    <t>SUGAR CANE</t>
    <phoneticPr fontId="2" type="noConversion"/>
  </si>
  <si>
    <t>LEMONS</t>
    <phoneticPr fontId="2" type="noConversion"/>
  </si>
  <si>
    <t>Gain.G/h</t>
    <phoneticPr fontId="2" type="noConversion"/>
  </si>
  <si>
    <t>Gain.XP/h</t>
    <phoneticPr fontId="2" type="noConversion"/>
  </si>
  <si>
    <t>Price</t>
    <phoneticPr fontId="2" type="noConversion"/>
  </si>
  <si>
    <t>PINE TREES</t>
    <phoneticPr fontId="2" type="noConversion"/>
  </si>
  <si>
    <t>COFFEE</t>
    <phoneticPr fontId="2" type="noConversion"/>
  </si>
  <si>
    <t>VANILLA</t>
    <phoneticPr fontId="2" type="noConversion"/>
  </si>
  <si>
    <t>PAPAYAS</t>
    <phoneticPr fontId="2" type="noConversion"/>
  </si>
  <si>
    <t>PEANUTS</t>
    <phoneticPr fontId="2" type="noConversion"/>
  </si>
  <si>
    <t>COCOA</t>
    <phoneticPr fontId="2" type="noConversion"/>
  </si>
  <si>
    <t>PINEAPPLES</t>
    <phoneticPr fontId="2" type="noConversion"/>
  </si>
  <si>
    <t>YAMS</t>
    <phoneticPr fontId="2" type="noConversion"/>
  </si>
  <si>
    <t>BANANAS</t>
    <phoneticPr fontId="2" type="noConversion"/>
  </si>
  <si>
    <t>COTTON</t>
    <phoneticPr fontId="2" type="noConversion"/>
  </si>
  <si>
    <t>RUBBER</t>
    <phoneticPr fontId="2" type="noConversion"/>
  </si>
  <si>
    <t>CLOVER</t>
    <phoneticPr fontId="2" type="noConversion"/>
  </si>
  <si>
    <t>KEY LIMES</t>
    <phoneticPr fontId="2" type="noConversion"/>
  </si>
  <si>
    <t>CINNAMON</t>
    <phoneticPr fontId="2" type="noConversion"/>
  </si>
  <si>
    <t>JASMINE</t>
    <phoneticPr fontId="2" type="noConversion"/>
  </si>
  <si>
    <t>BAMBOO</t>
    <phoneticPr fontId="2" type="noConversion"/>
  </si>
  <si>
    <r>
      <rPr>
        <b/>
        <sz val="9"/>
        <color rgb="FFFF0000"/>
        <rFont val="굴림"/>
        <family val="3"/>
        <charset val="129"/>
      </rPr>
      <t>Peppermint Cottage</t>
    </r>
    <r>
      <rPr>
        <sz val="9"/>
        <color rgb="FFFF0000"/>
        <rFont val="굴림"/>
        <family val="3"/>
        <charset val="129"/>
      </rPr>
      <t xml:space="preserve">
Sack of Candy
Growing Candy</t>
    </r>
    <phoneticPr fontId="2" type="noConversion"/>
  </si>
  <si>
    <t>SELF</t>
    <phoneticPr fontId="2" type="noConversion"/>
  </si>
  <si>
    <r>
      <t>BAIT SHOPPE</t>
    </r>
    <r>
      <rPr>
        <sz val="9"/>
        <color theme="1"/>
        <rFont val="굴림"/>
        <family val="3"/>
        <charset val="129"/>
      </rPr>
      <t xml:space="preserve">
Bait Shop pirate hooks</t>
    </r>
    <phoneticPr fontId="2" type="noConversion"/>
  </si>
  <si>
    <r>
      <t>GINGERBREAD HOUSE</t>
    </r>
    <r>
      <rPr>
        <sz val="9"/>
        <color rgb="FFFF0000"/>
        <rFont val="굴림"/>
        <family val="3"/>
        <charset val="129"/>
      </rPr>
      <t xml:space="preserve">
Gingerbread Man</t>
    </r>
    <phoneticPr fontId="2" type="noConversion"/>
  </si>
  <si>
    <t>블루리본 전 셀프 생산</t>
    <phoneticPr fontId="2" type="noConversion"/>
  </si>
  <si>
    <r>
      <rPr>
        <b/>
        <sz val="9"/>
        <color theme="1"/>
        <rFont val="굴림"/>
        <family val="3"/>
        <charset val="129"/>
      </rPr>
      <t>Space Shuttle</t>
    </r>
    <r>
      <rPr>
        <sz val="9"/>
        <color theme="1"/>
        <rFont val="굴림"/>
        <family val="3"/>
        <charset val="129"/>
      </rPr>
      <t xml:space="preserve">
</t>
    </r>
    <phoneticPr fontId="2" type="noConversion"/>
  </si>
  <si>
    <t>?</t>
    <phoneticPr fontId="2" type="noConversion"/>
  </si>
  <si>
    <r>
      <rPr>
        <b/>
        <sz val="9"/>
        <color theme="1"/>
        <rFont val="굴림"/>
        <family val="3"/>
        <charset val="129"/>
      </rPr>
      <t>Observatory</t>
    </r>
    <r>
      <rPr>
        <sz val="9"/>
        <color theme="1"/>
        <rFont val="굴림"/>
        <family val="3"/>
        <charset val="129"/>
      </rPr>
      <t xml:space="preserve">
Focusing on Unknown</t>
    </r>
    <phoneticPr fontId="2" type="noConversion"/>
  </si>
  <si>
    <r>
      <t xml:space="preserve">Leprechaun Grove
</t>
    </r>
    <r>
      <rPr>
        <sz val="9"/>
        <color theme="1"/>
        <rFont val="굴림"/>
        <family val="3"/>
        <charset val="129"/>
      </rPr>
      <t>Pot O' Gold!</t>
    </r>
    <phoneticPr fontId="2" type="noConversion"/>
  </si>
  <si>
    <r>
      <rPr>
        <b/>
        <sz val="9"/>
        <color theme="1"/>
        <rFont val="굴림"/>
        <family val="3"/>
        <charset val="129"/>
      </rPr>
      <t>Hercules's Temple</t>
    </r>
    <r>
      <rPr>
        <sz val="9"/>
        <color theme="1"/>
        <rFont val="굴림"/>
        <family val="3"/>
        <charset val="129"/>
      </rPr>
      <t xml:space="preserve">
12 Arduous Labors
Conquering Beasts</t>
    </r>
    <phoneticPr fontId="2" type="noConversion"/>
  </si>
  <si>
    <t>Event
Reward</t>
    <phoneticPr fontId="2" type="noConversion"/>
  </si>
  <si>
    <r>
      <rPr>
        <b/>
        <sz val="9"/>
        <color rgb="FFFF0000"/>
        <rFont val="굴림"/>
        <family val="3"/>
        <charset val="129"/>
      </rPr>
      <t>Gold Watch Tower</t>
    </r>
    <r>
      <rPr>
        <sz val="9"/>
        <color rgb="FFFF0000"/>
        <rFont val="굴림"/>
        <family val="3"/>
        <charset val="129"/>
      </rPr>
      <t xml:space="preserve">
4 scouting reports
Writing Reports</t>
    </r>
    <phoneticPr fontId="2" type="noConversion"/>
  </si>
  <si>
    <r>
      <rPr>
        <b/>
        <sz val="9"/>
        <color rgb="FFFF0000"/>
        <rFont val="굴림"/>
        <family val="3"/>
        <charset val="129"/>
      </rPr>
      <t>Gold Griffin's Nest</t>
    </r>
    <r>
      <rPr>
        <sz val="9"/>
        <color rgb="FFFF0000"/>
        <rFont val="굴림"/>
        <family val="3"/>
        <charset val="129"/>
      </rPr>
      <t xml:space="preserve">
5 baby griffins
Training Griffins</t>
    </r>
    <phoneticPr fontId="2" type="noConversion"/>
  </si>
  <si>
    <t xml:space="preserve">Gnome Garden
</t>
    <phoneticPr fontId="2" type="noConversion"/>
  </si>
  <si>
    <r>
      <t xml:space="preserve">Waterfall
</t>
    </r>
    <r>
      <rPr>
        <sz val="9"/>
        <color theme="1"/>
        <rFont val="굴림"/>
        <family val="3"/>
        <charset val="129"/>
      </rPr>
      <t xml:space="preserve">Misty Rainbow
</t>
    </r>
    <phoneticPr fontId="2" type="noConversion"/>
  </si>
  <si>
    <t xml:space="preserve">Monster Truck Rally
</t>
    <phoneticPr fontId="2" type="noConversion"/>
  </si>
  <si>
    <t>?</t>
    <phoneticPr fontId="2" type="noConversion"/>
  </si>
  <si>
    <r>
      <rPr>
        <b/>
        <sz val="9"/>
        <color theme="1"/>
        <rFont val="굴림"/>
        <family val="3"/>
        <charset val="129"/>
      </rPr>
      <t>Poseidon's Fount</t>
    </r>
    <r>
      <rPr>
        <sz val="9"/>
        <color theme="1"/>
        <rFont val="굴림"/>
        <family val="3"/>
        <charset val="129"/>
      </rPr>
      <t xml:space="preserve">
A Wish for Experience
Tossing a Coin</t>
    </r>
    <phoneticPr fontId="2" type="noConversion"/>
  </si>
  <si>
    <t>Moon Buggy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</si>
</sst>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176" formatCode="#,##0_);[Red]\(#,##0\)"/>
    <numFmt numFmtId="177" formatCode="0.00_);[Red]\(0.00\)"/>
    <numFmt numFmtId="178" formatCode="_-[$$-409]* #,##0.00_ ;_-[$$-409]* \-#,##0.00\ ;_-[$$-409]* &quot;-&quot;??_ ;_-@_ "/>
    <numFmt numFmtId="179" formatCode="0_);[Red]\(0\)"/>
    <numFmt numFmtId="180" formatCode="0.0_);[Red]\(0.0\)"/>
    <numFmt numFmtId="181" formatCode="#,##0.0_);[Red]\(#,##0.0\)"/>
    <numFmt numFmtId="182" formatCode="#,##0.000_);[Red]\(#,##0.000\)"/>
    <numFmt numFmtId="183" formatCode="0.0000_);[Red]\(0.0000\)"/>
  </numFmts>
  <fonts count="1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9"/>
      <color theme="1"/>
      <name val="굴림"/>
      <family val="3"/>
      <charset val="129"/>
    </font>
    <font>
      <sz val="9"/>
      <color rgb="FFFF0000"/>
      <name val="굴림"/>
      <family val="3"/>
      <charset val="129"/>
    </font>
    <font>
      <b/>
      <sz val="9"/>
      <color theme="1"/>
      <name val="굴림"/>
      <family val="3"/>
      <charset val="129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b/>
      <sz val="9"/>
      <color rgb="FFFF0000"/>
      <name val="굴림"/>
      <family val="3"/>
      <charset val="129"/>
    </font>
    <font>
      <sz val="9"/>
      <color rgb="FF0000FF"/>
      <name val="굴림"/>
      <family val="3"/>
      <charset val="129"/>
    </font>
    <font>
      <b/>
      <sz val="9"/>
      <color rgb="FF0000FF"/>
      <name val="굴림"/>
      <family val="3"/>
      <charset val="129"/>
    </font>
    <font>
      <b/>
      <sz val="9"/>
      <color theme="1" tint="0.499984740745262"/>
      <name val="굴림"/>
      <family val="3"/>
      <charset val="129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</fills>
  <borders count="11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178" fontId="3" fillId="0" borderId="0" xfId="1" applyNumberFormat="1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41" fontId="3" fillId="0" borderId="0" xfId="1" applyFont="1" applyAlignment="1">
      <alignment horizontal="center" vertical="center"/>
    </xf>
    <xf numFmtId="176" fontId="3" fillId="0" borderId="0" xfId="1" applyNumberFormat="1" applyFont="1" applyAlignment="1">
      <alignment horizontal="center" vertical="center"/>
    </xf>
    <xf numFmtId="177" fontId="3" fillId="0" borderId="0" xfId="1" applyNumberFormat="1" applyFont="1" applyAlignment="1">
      <alignment horizontal="center" vertical="center"/>
    </xf>
    <xf numFmtId="0" fontId="3" fillId="0" borderId="0" xfId="0" applyFont="1" applyAlignment="1">
      <alignment horizontal="left" vertical="center" indent="1"/>
    </xf>
    <xf numFmtId="179" fontId="3" fillId="0" borderId="0" xfId="1" applyNumberFormat="1" applyFont="1" applyAlignment="1">
      <alignment horizontal="center" vertical="center"/>
    </xf>
    <xf numFmtId="179" fontId="3" fillId="0" borderId="0" xfId="0" applyNumberFormat="1" applyFont="1" applyAlignment="1">
      <alignment horizontal="center" vertical="center"/>
    </xf>
    <xf numFmtId="17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indent="1"/>
    </xf>
    <xf numFmtId="41" fontId="3" fillId="0" borderId="1" xfId="1" applyFont="1" applyBorder="1" applyAlignment="1">
      <alignment horizontal="center" vertical="center"/>
    </xf>
    <xf numFmtId="176" fontId="3" fillId="0" borderId="1" xfId="1" applyNumberFormat="1" applyFont="1" applyBorder="1" applyAlignment="1">
      <alignment horizontal="center" vertical="center"/>
    </xf>
    <xf numFmtId="177" fontId="3" fillId="0" borderId="1" xfId="1" applyNumberFormat="1" applyFont="1" applyBorder="1" applyAlignment="1">
      <alignment horizontal="center" vertical="center"/>
    </xf>
    <xf numFmtId="179" fontId="3" fillId="0" borderId="1" xfId="1" applyNumberFormat="1" applyFont="1" applyBorder="1" applyAlignment="1">
      <alignment horizontal="center" vertical="center"/>
    </xf>
    <xf numFmtId="178" fontId="3" fillId="0" borderId="1" xfId="1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indent="1"/>
    </xf>
    <xf numFmtId="41" fontId="3" fillId="0" borderId="1" xfId="1" applyFont="1" applyFill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179" fontId="3" fillId="0" borderId="1" xfId="1" applyNumberFormat="1" applyFont="1" applyFill="1" applyBorder="1" applyAlignment="1">
      <alignment horizontal="center" vertical="center"/>
    </xf>
    <xf numFmtId="178" fontId="3" fillId="0" borderId="2" xfId="1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179" fontId="3" fillId="0" borderId="2" xfId="0" applyNumberFormat="1" applyFont="1" applyBorder="1" applyAlignment="1">
      <alignment horizontal="center" vertical="center"/>
    </xf>
    <xf numFmtId="41" fontId="3" fillId="0" borderId="2" xfId="1" applyFont="1" applyBorder="1" applyAlignment="1">
      <alignment horizontal="center" vertical="center"/>
    </xf>
    <xf numFmtId="179" fontId="3" fillId="0" borderId="2" xfId="1" applyNumberFormat="1" applyFont="1" applyBorder="1" applyAlignment="1">
      <alignment horizontal="center" vertical="center"/>
    </xf>
    <xf numFmtId="176" fontId="3" fillId="0" borderId="2" xfId="1" applyNumberFormat="1" applyFont="1" applyBorder="1" applyAlignment="1">
      <alignment horizontal="center" vertical="center"/>
    </xf>
    <xf numFmtId="177" fontId="3" fillId="0" borderId="2" xfId="1" applyNumberFormat="1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3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3" fillId="0" borderId="1" xfId="0" applyFont="1" applyFill="1" applyBorder="1" applyAlignment="1">
      <alignment horizontal="left" vertical="center" wrapText="1" indent="1"/>
    </xf>
    <xf numFmtId="177" fontId="3" fillId="2" borderId="1" xfId="1" applyNumberFormat="1" applyFont="1" applyFill="1" applyBorder="1" applyAlignment="1">
      <alignment horizontal="center" vertical="center"/>
    </xf>
    <xf numFmtId="177" fontId="3" fillId="3" borderId="1" xfId="1" applyNumberFormat="1" applyFont="1" applyFill="1" applyBorder="1" applyAlignment="1">
      <alignment horizontal="center" vertical="center"/>
    </xf>
    <xf numFmtId="177" fontId="3" fillId="4" borderId="1" xfId="1" applyNumberFormat="1" applyFont="1" applyFill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7" fontId="3" fillId="4" borderId="6" xfId="1" applyNumberFormat="1" applyFont="1" applyFill="1" applyBorder="1" applyAlignment="1">
      <alignment horizontal="center" vertical="center"/>
    </xf>
    <xf numFmtId="177" fontId="3" fillId="2" borderId="6" xfId="1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left" vertical="center" indent="1"/>
    </xf>
    <xf numFmtId="0" fontId="5" fillId="0" borderId="4" xfId="0" applyFont="1" applyBorder="1" applyAlignment="1">
      <alignment horizontal="left" vertical="center" indent="1"/>
    </xf>
    <xf numFmtId="0" fontId="5" fillId="0" borderId="5" xfId="0" applyFont="1" applyBorder="1" applyAlignment="1">
      <alignment horizontal="left" vertical="center" indent="1"/>
    </xf>
    <xf numFmtId="0" fontId="3" fillId="0" borderId="2" xfId="0" applyFont="1" applyBorder="1" applyAlignment="1">
      <alignment horizontal="center" vertical="center"/>
    </xf>
    <xf numFmtId="177" fontId="3" fillId="0" borderId="1" xfId="1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8" fontId="3" fillId="0" borderId="1" xfId="1" applyNumberFormat="1" applyFont="1" applyFill="1" applyBorder="1" applyAlignment="1">
      <alignment horizontal="center" vertical="center"/>
    </xf>
    <xf numFmtId="176" fontId="3" fillId="0" borderId="1" xfId="1" applyNumberFormat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180" fontId="3" fillId="0" borderId="6" xfId="1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 indent="1"/>
    </xf>
    <xf numFmtId="178" fontId="3" fillId="0" borderId="1" xfId="0" applyNumberFormat="1" applyFont="1" applyFill="1" applyBorder="1" applyAlignment="1">
      <alignment horizontal="center" vertical="center"/>
    </xf>
    <xf numFmtId="9" fontId="3" fillId="0" borderId="1" xfId="2" applyFont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5" fillId="0" borderId="1" xfId="0" applyFont="1" applyFill="1" applyBorder="1" applyAlignment="1">
      <alignment horizontal="left" vertical="center" indent="1"/>
    </xf>
    <xf numFmtId="0" fontId="9" fillId="0" borderId="1" xfId="0" applyFont="1" applyBorder="1" applyAlignment="1">
      <alignment horizontal="left" vertical="center" wrapText="1" indent="1"/>
    </xf>
    <xf numFmtId="41" fontId="4" fillId="0" borderId="1" xfId="1" applyFont="1" applyBorder="1" applyAlignment="1">
      <alignment horizontal="center" vertical="center"/>
    </xf>
    <xf numFmtId="179" fontId="4" fillId="0" borderId="1" xfId="1" applyNumberFormat="1" applyFont="1" applyFill="1" applyBorder="1" applyAlignment="1">
      <alignment horizontal="center" vertical="center"/>
    </xf>
    <xf numFmtId="178" fontId="4" fillId="0" borderId="1" xfId="1" applyNumberFormat="1" applyFont="1" applyBorder="1" applyAlignment="1">
      <alignment horizontal="center" vertical="center"/>
    </xf>
    <xf numFmtId="176" fontId="4" fillId="0" borderId="1" xfId="1" applyNumberFormat="1" applyFont="1" applyBorder="1" applyAlignment="1">
      <alignment horizontal="center" vertical="center"/>
    </xf>
    <xf numFmtId="177" fontId="4" fillId="0" borderId="1" xfId="1" applyNumberFormat="1" applyFont="1" applyBorder="1" applyAlignment="1">
      <alignment horizontal="center" vertical="center"/>
    </xf>
    <xf numFmtId="41" fontId="4" fillId="0" borderId="1" xfId="1" applyFont="1" applyFill="1" applyBorder="1" applyAlignment="1">
      <alignment horizontal="center" vertical="center"/>
    </xf>
    <xf numFmtId="179" fontId="4" fillId="0" borderId="1" xfId="1" applyNumberFormat="1" applyFont="1" applyBorder="1" applyAlignment="1">
      <alignment horizontal="center" vertical="center"/>
    </xf>
    <xf numFmtId="17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7" fontId="4" fillId="3" borderId="1" xfId="1" applyNumberFormat="1" applyFont="1" applyFill="1" applyBorder="1" applyAlignment="1">
      <alignment horizontal="center" vertical="center"/>
    </xf>
    <xf numFmtId="177" fontId="4" fillId="0" borderId="1" xfId="1" applyNumberFormat="1" applyFont="1" applyFill="1" applyBorder="1" applyAlignment="1">
      <alignment horizontal="center" vertical="center"/>
    </xf>
    <xf numFmtId="177" fontId="4" fillId="2" borderId="1" xfId="1" applyNumberFormat="1" applyFont="1" applyFill="1" applyBorder="1" applyAlignment="1">
      <alignment horizontal="center" vertical="center"/>
    </xf>
    <xf numFmtId="177" fontId="4" fillId="4" borderId="1" xfId="1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 indent="1"/>
    </xf>
    <xf numFmtId="178" fontId="4" fillId="0" borderId="1" xfId="1" applyNumberFormat="1" applyFont="1" applyFill="1" applyBorder="1" applyAlignment="1">
      <alignment horizontal="center" vertical="center"/>
    </xf>
    <xf numFmtId="176" fontId="4" fillId="0" borderId="1" xfId="1" applyNumberFormat="1" applyFont="1" applyFill="1" applyBorder="1" applyAlignment="1">
      <alignment horizontal="center" vertical="center"/>
    </xf>
    <xf numFmtId="180" fontId="4" fillId="0" borderId="6" xfId="1" applyNumberFormat="1" applyFont="1" applyFill="1" applyBorder="1" applyAlignment="1">
      <alignment horizontal="center" vertical="center"/>
    </xf>
    <xf numFmtId="0" fontId="4" fillId="0" borderId="0" xfId="0" applyFont="1">
      <alignment vertical="center"/>
    </xf>
    <xf numFmtId="176" fontId="3" fillId="2" borderId="1" xfId="1" applyNumberFormat="1" applyFont="1" applyFill="1" applyBorder="1" applyAlignment="1">
      <alignment horizontal="center" vertical="center"/>
    </xf>
    <xf numFmtId="181" fontId="4" fillId="0" borderId="1" xfId="1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center" vertical="center"/>
    </xf>
    <xf numFmtId="176" fontId="3" fillId="0" borderId="8" xfId="1" applyNumberFormat="1" applyFont="1" applyFill="1" applyBorder="1" applyAlignment="1">
      <alignment horizontal="center" vertical="center"/>
    </xf>
    <xf numFmtId="176" fontId="3" fillId="0" borderId="7" xfId="1" applyNumberFormat="1" applyFont="1" applyFill="1" applyBorder="1" applyAlignment="1">
      <alignment horizontal="center" vertical="center"/>
    </xf>
    <xf numFmtId="176" fontId="3" fillId="0" borderId="9" xfId="1" applyNumberFormat="1" applyFont="1" applyFill="1" applyBorder="1" applyAlignment="1">
      <alignment horizontal="center" vertical="center"/>
    </xf>
    <xf numFmtId="181" fontId="3" fillId="0" borderId="9" xfId="1" applyNumberFormat="1" applyFont="1" applyFill="1" applyBorder="1" applyAlignment="1">
      <alignment horizontal="center" vertical="center"/>
    </xf>
    <xf numFmtId="177" fontId="3" fillId="0" borderId="7" xfId="1" applyNumberFormat="1" applyFont="1" applyFill="1" applyBorder="1" applyAlignment="1">
      <alignment horizontal="center" vertical="center"/>
    </xf>
    <xf numFmtId="177" fontId="3" fillId="0" borderId="9" xfId="1" applyNumberFormat="1" applyFont="1" applyFill="1" applyBorder="1" applyAlignment="1">
      <alignment horizontal="center" vertical="center"/>
    </xf>
    <xf numFmtId="180" fontId="3" fillId="0" borderId="10" xfId="1" applyNumberFormat="1" applyFont="1" applyFill="1" applyBorder="1" applyAlignment="1">
      <alignment horizontal="center" vertical="center"/>
    </xf>
    <xf numFmtId="176" fontId="3" fillId="0" borderId="8" xfId="1" applyNumberFormat="1" applyFont="1" applyBorder="1" applyAlignment="1">
      <alignment horizontal="center" vertical="center"/>
    </xf>
    <xf numFmtId="176" fontId="4" fillId="0" borderId="8" xfId="1" applyNumberFormat="1" applyFont="1" applyBorder="1" applyAlignment="1">
      <alignment horizontal="center" vertical="center"/>
    </xf>
    <xf numFmtId="176" fontId="3" fillId="0" borderId="7" xfId="1" applyNumberFormat="1" applyFont="1" applyBorder="1" applyAlignment="1">
      <alignment horizontal="center" vertical="center"/>
    </xf>
    <xf numFmtId="176" fontId="3" fillId="0" borderId="9" xfId="1" applyNumberFormat="1" applyFont="1" applyBorder="1" applyAlignment="1">
      <alignment horizontal="center" vertical="center"/>
    </xf>
    <xf numFmtId="176" fontId="4" fillId="0" borderId="9" xfId="1" applyNumberFormat="1" applyFont="1" applyBorder="1" applyAlignment="1">
      <alignment horizontal="center" vertical="center"/>
    </xf>
    <xf numFmtId="177" fontId="3" fillId="2" borderId="7" xfId="1" applyNumberFormat="1" applyFont="1" applyFill="1" applyBorder="1" applyAlignment="1">
      <alignment horizontal="center" vertical="center"/>
    </xf>
    <xf numFmtId="177" fontId="3" fillId="0" borderId="9" xfId="1" applyNumberFormat="1" applyFont="1" applyBorder="1" applyAlignment="1">
      <alignment horizontal="center" vertical="center"/>
    </xf>
    <xf numFmtId="177" fontId="3" fillId="2" borderId="9" xfId="1" applyNumberFormat="1" applyFont="1" applyFill="1" applyBorder="1" applyAlignment="1">
      <alignment horizontal="center" vertical="center"/>
    </xf>
    <xf numFmtId="177" fontId="4" fillId="0" borderId="9" xfId="1" applyNumberFormat="1" applyFont="1" applyBorder="1" applyAlignment="1">
      <alignment horizontal="center" vertical="center"/>
    </xf>
    <xf numFmtId="177" fontId="4" fillId="0" borderId="9" xfId="1" applyNumberFormat="1" applyFont="1" applyFill="1" applyBorder="1" applyAlignment="1">
      <alignment horizontal="center" vertical="center"/>
    </xf>
    <xf numFmtId="177" fontId="4" fillId="2" borderId="9" xfId="1" applyNumberFormat="1" applyFont="1" applyFill="1" applyBorder="1" applyAlignment="1">
      <alignment horizontal="center" vertical="center"/>
    </xf>
    <xf numFmtId="180" fontId="3" fillId="0" borderId="7" xfId="1" applyNumberFormat="1" applyFont="1" applyBorder="1" applyAlignment="1">
      <alignment horizontal="center" vertical="center"/>
    </xf>
    <xf numFmtId="180" fontId="3" fillId="0" borderId="10" xfId="1" applyNumberFormat="1" applyFont="1" applyBorder="1" applyAlignment="1">
      <alignment horizontal="center" vertical="center"/>
    </xf>
    <xf numFmtId="180" fontId="4" fillId="0" borderId="10" xfId="1" applyNumberFormat="1" applyFont="1" applyBorder="1" applyAlignment="1">
      <alignment horizontal="center" vertical="center"/>
    </xf>
    <xf numFmtId="176" fontId="3" fillId="5" borderId="8" xfId="1" applyNumberFormat="1" applyFont="1" applyFill="1" applyBorder="1" applyAlignment="1">
      <alignment horizontal="center" vertical="center"/>
    </xf>
    <xf numFmtId="176" fontId="3" fillId="5" borderId="1" xfId="1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indent="1"/>
    </xf>
    <xf numFmtId="176" fontId="4" fillId="0" borderId="9" xfId="1" applyNumberFormat="1" applyFont="1" applyFill="1" applyBorder="1" applyAlignment="1">
      <alignment horizontal="center" vertical="center"/>
    </xf>
    <xf numFmtId="176" fontId="4" fillId="0" borderId="8" xfId="1" applyNumberFormat="1" applyFont="1" applyFill="1" applyBorder="1" applyAlignment="1">
      <alignment horizontal="center" vertical="center"/>
    </xf>
    <xf numFmtId="180" fontId="4" fillId="0" borderId="10" xfId="1" applyNumberFormat="1" applyFont="1" applyFill="1" applyBorder="1" applyAlignment="1">
      <alignment horizontal="center" vertical="center"/>
    </xf>
    <xf numFmtId="17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indent="1"/>
    </xf>
    <xf numFmtId="41" fontId="10" fillId="0" borderId="1" xfId="1" applyFont="1" applyBorder="1" applyAlignment="1">
      <alignment horizontal="center" vertical="center"/>
    </xf>
    <xf numFmtId="179" fontId="10" fillId="0" borderId="1" xfId="1" applyNumberFormat="1" applyFont="1" applyBorder="1" applyAlignment="1">
      <alignment horizontal="center" vertical="center"/>
    </xf>
    <xf numFmtId="178" fontId="10" fillId="0" borderId="1" xfId="1" applyNumberFormat="1" applyFont="1" applyBorder="1" applyAlignment="1">
      <alignment horizontal="center" vertical="center"/>
    </xf>
    <xf numFmtId="176" fontId="10" fillId="0" borderId="1" xfId="1" applyNumberFormat="1" applyFont="1" applyBorder="1" applyAlignment="1">
      <alignment horizontal="center" vertical="center"/>
    </xf>
    <xf numFmtId="176" fontId="10" fillId="0" borderId="9" xfId="1" applyNumberFormat="1" applyFont="1" applyBorder="1" applyAlignment="1">
      <alignment horizontal="center" vertical="center"/>
    </xf>
    <xf numFmtId="176" fontId="10" fillId="0" borderId="8" xfId="1" applyNumberFormat="1" applyFont="1" applyBorder="1" applyAlignment="1">
      <alignment horizontal="center" vertical="center"/>
    </xf>
    <xf numFmtId="177" fontId="10" fillId="0" borderId="1" xfId="1" applyNumberFormat="1" applyFont="1" applyBorder="1" applyAlignment="1">
      <alignment horizontal="center" vertical="center"/>
    </xf>
    <xf numFmtId="177" fontId="10" fillId="0" borderId="9" xfId="1" applyNumberFormat="1" applyFont="1" applyBorder="1" applyAlignment="1">
      <alignment horizontal="center" vertical="center"/>
    </xf>
    <xf numFmtId="177" fontId="10" fillId="4" borderId="1" xfId="1" applyNumberFormat="1" applyFont="1" applyFill="1" applyBorder="1" applyAlignment="1">
      <alignment horizontal="center" vertical="center"/>
    </xf>
    <xf numFmtId="177" fontId="10" fillId="3" borderId="1" xfId="1" applyNumberFormat="1" applyFont="1" applyFill="1" applyBorder="1" applyAlignment="1">
      <alignment horizontal="center" vertical="center"/>
    </xf>
    <xf numFmtId="177" fontId="10" fillId="2" borderId="1" xfId="1" applyNumberFormat="1" applyFont="1" applyFill="1" applyBorder="1" applyAlignment="1">
      <alignment horizontal="center" vertical="center"/>
    </xf>
    <xf numFmtId="180" fontId="10" fillId="0" borderId="10" xfId="1" applyNumberFormat="1" applyFont="1" applyBorder="1" applyAlignment="1">
      <alignment horizontal="center" vertical="center"/>
    </xf>
    <xf numFmtId="0" fontId="10" fillId="0" borderId="0" xfId="0" applyFont="1">
      <alignment vertical="center"/>
    </xf>
    <xf numFmtId="177" fontId="10" fillId="0" borderId="1" xfId="1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 indent="1"/>
    </xf>
    <xf numFmtId="17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indent="1"/>
    </xf>
    <xf numFmtId="41" fontId="10" fillId="0" borderId="1" xfId="1" applyFont="1" applyFill="1" applyBorder="1" applyAlignment="1">
      <alignment horizontal="center" vertical="center"/>
    </xf>
    <xf numFmtId="179" fontId="10" fillId="0" borderId="1" xfId="1" applyNumberFormat="1" applyFont="1" applyFill="1" applyBorder="1" applyAlignment="1">
      <alignment horizontal="center" vertical="center"/>
    </xf>
    <xf numFmtId="178" fontId="10" fillId="0" borderId="1" xfId="1" applyNumberFormat="1" applyFont="1" applyFill="1" applyBorder="1" applyAlignment="1">
      <alignment horizontal="center" vertical="center"/>
    </xf>
    <xf numFmtId="176" fontId="10" fillId="0" borderId="1" xfId="1" applyNumberFormat="1" applyFont="1" applyFill="1" applyBorder="1" applyAlignment="1">
      <alignment horizontal="center" vertical="center"/>
    </xf>
    <xf numFmtId="176" fontId="10" fillId="0" borderId="9" xfId="1" applyNumberFormat="1" applyFont="1" applyFill="1" applyBorder="1" applyAlignment="1">
      <alignment horizontal="center" vertical="center"/>
    </xf>
    <xf numFmtId="176" fontId="10" fillId="0" borderId="8" xfId="1" applyNumberFormat="1" applyFont="1" applyFill="1" applyBorder="1" applyAlignment="1">
      <alignment horizontal="center" vertical="center"/>
    </xf>
    <xf numFmtId="177" fontId="10" fillId="0" borderId="9" xfId="1" applyNumberFormat="1" applyFont="1" applyFill="1" applyBorder="1" applyAlignment="1">
      <alignment horizontal="center" vertical="center"/>
    </xf>
    <xf numFmtId="180" fontId="10" fillId="0" borderId="10" xfId="1" applyNumberFormat="1" applyFont="1" applyFill="1" applyBorder="1" applyAlignment="1">
      <alignment horizontal="center" vertical="center"/>
    </xf>
    <xf numFmtId="181" fontId="10" fillId="0" borderId="1" xfId="1" applyNumberFormat="1" applyFont="1" applyFill="1" applyBorder="1" applyAlignment="1">
      <alignment horizontal="center" vertical="center"/>
    </xf>
    <xf numFmtId="176" fontId="4" fillId="5" borderId="8" xfId="1" applyNumberFormat="1" applyFont="1" applyFill="1" applyBorder="1" applyAlignment="1">
      <alignment horizontal="center" vertical="center"/>
    </xf>
    <xf numFmtId="176" fontId="4" fillId="5" borderId="1" xfId="1" applyNumberFormat="1" applyFont="1" applyFill="1" applyBorder="1" applyAlignment="1">
      <alignment horizontal="center" vertical="center"/>
    </xf>
    <xf numFmtId="176" fontId="3" fillId="5" borderId="9" xfId="1" applyNumberFormat="1" applyFont="1" applyFill="1" applyBorder="1" applyAlignment="1">
      <alignment horizontal="center" vertical="center"/>
    </xf>
    <xf numFmtId="181" fontId="3" fillId="0" borderId="8" xfId="1" applyNumberFormat="1" applyFont="1" applyFill="1" applyBorder="1" applyAlignment="1">
      <alignment horizontal="center" vertical="center"/>
    </xf>
    <xf numFmtId="182" fontId="10" fillId="0" borderId="8" xfId="1" applyNumberFormat="1" applyFont="1" applyFill="1" applyBorder="1" applyAlignment="1">
      <alignment horizontal="center" vertical="center"/>
    </xf>
    <xf numFmtId="182" fontId="10" fillId="0" borderId="1" xfId="1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 indent="1"/>
    </xf>
    <xf numFmtId="180" fontId="10" fillId="0" borderId="6" xfId="1" applyNumberFormat="1" applyFont="1" applyFill="1" applyBorder="1" applyAlignment="1">
      <alignment horizontal="center" vertical="center"/>
    </xf>
    <xf numFmtId="181" fontId="3" fillId="0" borderId="1" xfId="1" applyNumberFormat="1" applyFont="1" applyFill="1" applyBorder="1" applyAlignment="1">
      <alignment horizontal="center" vertical="center"/>
    </xf>
    <xf numFmtId="176" fontId="3" fillId="6" borderId="9" xfId="1" applyNumberFormat="1" applyFont="1" applyFill="1" applyBorder="1" applyAlignment="1">
      <alignment horizontal="center" vertical="center"/>
    </xf>
    <xf numFmtId="180" fontId="10" fillId="7" borderId="10" xfId="1" applyNumberFormat="1" applyFont="1" applyFill="1" applyBorder="1" applyAlignment="1">
      <alignment horizontal="center" vertical="center"/>
    </xf>
    <xf numFmtId="180" fontId="3" fillId="7" borderId="10" xfId="1" applyNumberFormat="1" applyFont="1" applyFill="1" applyBorder="1" applyAlignment="1">
      <alignment horizontal="center" vertical="center"/>
    </xf>
    <xf numFmtId="176" fontId="10" fillId="5" borderId="8" xfId="1" applyNumberFormat="1" applyFont="1" applyFill="1" applyBorder="1" applyAlignment="1">
      <alignment horizontal="center" vertical="center"/>
    </xf>
    <xf numFmtId="176" fontId="10" fillId="5" borderId="1" xfId="1" applyNumberFormat="1" applyFont="1" applyFill="1" applyBorder="1" applyAlignment="1">
      <alignment horizontal="center" vertical="center"/>
    </xf>
    <xf numFmtId="176" fontId="4" fillId="5" borderId="9" xfId="1" applyNumberFormat="1" applyFont="1" applyFill="1" applyBorder="1" applyAlignment="1">
      <alignment horizontal="center" vertical="center"/>
    </xf>
    <xf numFmtId="179" fontId="3" fillId="0" borderId="9" xfId="1" applyNumberFormat="1" applyFont="1" applyFill="1" applyBorder="1" applyAlignment="1">
      <alignment horizontal="center" vertical="center"/>
    </xf>
    <xf numFmtId="179" fontId="10" fillId="0" borderId="9" xfId="1" applyNumberFormat="1" applyFont="1" applyFill="1" applyBorder="1" applyAlignment="1">
      <alignment horizontal="center" vertical="center"/>
    </xf>
    <xf numFmtId="179" fontId="4" fillId="0" borderId="9" xfId="1" applyNumberFormat="1" applyFont="1" applyFill="1" applyBorder="1" applyAlignment="1">
      <alignment horizontal="center" vertical="center"/>
    </xf>
    <xf numFmtId="180" fontId="3" fillId="0" borderId="9" xfId="1" applyNumberFormat="1" applyFont="1" applyFill="1" applyBorder="1" applyAlignment="1">
      <alignment horizontal="center" vertical="center"/>
    </xf>
    <xf numFmtId="176" fontId="3" fillId="2" borderId="8" xfId="1" applyNumberFormat="1" applyFont="1" applyFill="1" applyBorder="1" applyAlignment="1">
      <alignment horizontal="center" vertical="center"/>
    </xf>
    <xf numFmtId="181" fontId="3" fillId="0" borderId="1" xfId="1" applyNumberFormat="1" applyFont="1" applyBorder="1" applyAlignment="1">
      <alignment horizontal="center" vertical="center"/>
    </xf>
    <xf numFmtId="176" fontId="4" fillId="0" borderId="1" xfId="1" applyNumberFormat="1" applyFont="1" applyBorder="1" applyAlignment="1">
      <alignment horizontal="center" vertical="center" wrapText="1"/>
    </xf>
    <xf numFmtId="0" fontId="5" fillId="0" borderId="0" xfId="0" applyFont="1">
      <alignment vertical="center"/>
    </xf>
    <xf numFmtId="180" fontId="3" fillId="0" borderId="0" xfId="0" applyNumberFormat="1" applyFont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183" fontId="3" fillId="0" borderId="0" xfId="0" applyNumberFormat="1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left" vertical="center" indent="1"/>
    </xf>
  </cellXfs>
  <cellStyles count="3">
    <cellStyle name="백분율" xfId="2" builtinId="5"/>
    <cellStyle name="쉼표 [0]" xfId="1" builtinId="6"/>
    <cellStyle name="표준" xfId="0" builtinId="0"/>
  </cellStyles>
  <dxfs count="0"/>
  <tableStyles count="0" defaultTableStyle="TableStyleMedium2" defaultPivotStyle="PivotStyleLight16"/>
  <colors>
    <mruColors>
      <color rgb="FF0000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0.png"/><Relationship Id="rId21" Type="http://schemas.openxmlformats.org/officeDocument/2006/relationships/image" Target="../media/image165.png"/><Relationship Id="rId42" Type="http://schemas.openxmlformats.org/officeDocument/2006/relationships/image" Target="../media/image186.png"/><Relationship Id="rId47" Type="http://schemas.openxmlformats.org/officeDocument/2006/relationships/image" Target="../media/image191.png"/><Relationship Id="rId63" Type="http://schemas.openxmlformats.org/officeDocument/2006/relationships/image" Target="../media/image207.png"/><Relationship Id="rId68" Type="http://schemas.openxmlformats.org/officeDocument/2006/relationships/image" Target="../media/image212.png"/><Relationship Id="rId84" Type="http://schemas.openxmlformats.org/officeDocument/2006/relationships/image" Target="../media/image228.png"/><Relationship Id="rId89" Type="http://schemas.openxmlformats.org/officeDocument/2006/relationships/image" Target="../media/image233.png"/><Relationship Id="rId2" Type="http://schemas.openxmlformats.org/officeDocument/2006/relationships/image" Target="../media/image146.png"/><Relationship Id="rId16" Type="http://schemas.openxmlformats.org/officeDocument/2006/relationships/image" Target="../media/image160.png"/><Relationship Id="rId29" Type="http://schemas.openxmlformats.org/officeDocument/2006/relationships/image" Target="../media/image173.png"/><Relationship Id="rId107" Type="http://schemas.openxmlformats.org/officeDocument/2006/relationships/image" Target="../media/image251.png"/><Relationship Id="rId11" Type="http://schemas.openxmlformats.org/officeDocument/2006/relationships/image" Target="../media/image155.png"/><Relationship Id="rId24" Type="http://schemas.openxmlformats.org/officeDocument/2006/relationships/image" Target="../media/image168.png"/><Relationship Id="rId32" Type="http://schemas.openxmlformats.org/officeDocument/2006/relationships/image" Target="../media/image176.png"/><Relationship Id="rId37" Type="http://schemas.openxmlformats.org/officeDocument/2006/relationships/image" Target="../media/image181.png"/><Relationship Id="rId40" Type="http://schemas.openxmlformats.org/officeDocument/2006/relationships/image" Target="../media/image184.png"/><Relationship Id="rId45" Type="http://schemas.openxmlformats.org/officeDocument/2006/relationships/image" Target="../media/image189.png"/><Relationship Id="rId53" Type="http://schemas.openxmlformats.org/officeDocument/2006/relationships/image" Target="../media/image197.png"/><Relationship Id="rId58" Type="http://schemas.openxmlformats.org/officeDocument/2006/relationships/image" Target="../media/image202.png"/><Relationship Id="rId66" Type="http://schemas.openxmlformats.org/officeDocument/2006/relationships/image" Target="../media/image210.png"/><Relationship Id="rId74" Type="http://schemas.openxmlformats.org/officeDocument/2006/relationships/image" Target="../media/image218.png"/><Relationship Id="rId79" Type="http://schemas.openxmlformats.org/officeDocument/2006/relationships/image" Target="../media/image223.png"/><Relationship Id="rId87" Type="http://schemas.openxmlformats.org/officeDocument/2006/relationships/image" Target="../media/image231.png"/><Relationship Id="rId102" Type="http://schemas.openxmlformats.org/officeDocument/2006/relationships/image" Target="../media/image246.png"/><Relationship Id="rId110" Type="http://schemas.openxmlformats.org/officeDocument/2006/relationships/image" Target="../media/image254.png"/><Relationship Id="rId5" Type="http://schemas.openxmlformats.org/officeDocument/2006/relationships/image" Target="../media/image149.png"/><Relationship Id="rId61" Type="http://schemas.openxmlformats.org/officeDocument/2006/relationships/image" Target="../media/image205.png"/><Relationship Id="rId82" Type="http://schemas.openxmlformats.org/officeDocument/2006/relationships/image" Target="../media/image226.png"/><Relationship Id="rId90" Type="http://schemas.openxmlformats.org/officeDocument/2006/relationships/image" Target="../media/image234.png"/><Relationship Id="rId95" Type="http://schemas.openxmlformats.org/officeDocument/2006/relationships/image" Target="../media/image239.png"/><Relationship Id="rId19" Type="http://schemas.openxmlformats.org/officeDocument/2006/relationships/image" Target="../media/image163.png"/><Relationship Id="rId14" Type="http://schemas.openxmlformats.org/officeDocument/2006/relationships/image" Target="../media/image158.png"/><Relationship Id="rId22" Type="http://schemas.openxmlformats.org/officeDocument/2006/relationships/image" Target="../media/image166.png"/><Relationship Id="rId27" Type="http://schemas.openxmlformats.org/officeDocument/2006/relationships/image" Target="../media/image171.png"/><Relationship Id="rId30" Type="http://schemas.openxmlformats.org/officeDocument/2006/relationships/image" Target="../media/image174.png"/><Relationship Id="rId35" Type="http://schemas.openxmlformats.org/officeDocument/2006/relationships/image" Target="../media/image179.png"/><Relationship Id="rId43" Type="http://schemas.openxmlformats.org/officeDocument/2006/relationships/image" Target="../media/image187.png"/><Relationship Id="rId48" Type="http://schemas.openxmlformats.org/officeDocument/2006/relationships/image" Target="../media/image192.png"/><Relationship Id="rId56" Type="http://schemas.openxmlformats.org/officeDocument/2006/relationships/image" Target="../media/image200.png"/><Relationship Id="rId64" Type="http://schemas.openxmlformats.org/officeDocument/2006/relationships/image" Target="../media/image208.png"/><Relationship Id="rId69" Type="http://schemas.openxmlformats.org/officeDocument/2006/relationships/image" Target="../media/image213.png"/><Relationship Id="rId77" Type="http://schemas.openxmlformats.org/officeDocument/2006/relationships/image" Target="../media/image221.png"/><Relationship Id="rId100" Type="http://schemas.openxmlformats.org/officeDocument/2006/relationships/image" Target="../media/image244.png"/><Relationship Id="rId105" Type="http://schemas.openxmlformats.org/officeDocument/2006/relationships/image" Target="../media/image249.png"/><Relationship Id="rId8" Type="http://schemas.openxmlformats.org/officeDocument/2006/relationships/image" Target="../media/image152.png"/><Relationship Id="rId51" Type="http://schemas.openxmlformats.org/officeDocument/2006/relationships/image" Target="../media/image195.png"/><Relationship Id="rId72" Type="http://schemas.openxmlformats.org/officeDocument/2006/relationships/image" Target="../media/image216.png"/><Relationship Id="rId80" Type="http://schemas.openxmlformats.org/officeDocument/2006/relationships/image" Target="../media/image224.png"/><Relationship Id="rId85" Type="http://schemas.openxmlformats.org/officeDocument/2006/relationships/image" Target="../media/image229.png"/><Relationship Id="rId93" Type="http://schemas.openxmlformats.org/officeDocument/2006/relationships/image" Target="../media/image237.png"/><Relationship Id="rId98" Type="http://schemas.openxmlformats.org/officeDocument/2006/relationships/image" Target="../media/image242.png"/><Relationship Id="rId3" Type="http://schemas.openxmlformats.org/officeDocument/2006/relationships/image" Target="../media/image147.png"/><Relationship Id="rId12" Type="http://schemas.openxmlformats.org/officeDocument/2006/relationships/image" Target="../media/image156.png"/><Relationship Id="rId17" Type="http://schemas.openxmlformats.org/officeDocument/2006/relationships/image" Target="../media/image161.png"/><Relationship Id="rId25" Type="http://schemas.openxmlformats.org/officeDocument/2006/relationships/image" Target="../media/image169.png"/><Relationship Id="rId33" Type="http://schemas.openxmlformats.org/officeDocument/2006/relationships/image" Target="../media/image177.png"/><Relationship Id="rId38" Type="http://schemas.openxmlformats.org/officeDocument/2006/relationships/image" Target="../media/image182.png"/><Relationship Id="rId46" Type="http://schemas.openxmlformats.org/officeDocument/2006/relationships/image" Target="../media/image190.png"/><Relationship Id="rId59" Type="http://schemas.openxmlformats.org/officeDocument/2006/relationships/image" Target="../media/image203.png"/><Relationship Id="rId67" Type="http://schemas.openxmlformats.org/officeDocument/2006/relationships/image" Target="../media/image211.png"/><Relationship Id="rId103" Type="http://schemas.openxmlformats.org/officeDocument/2006/relationships/image" Target="../media/image247.png"/><Relationship Id="rId108" Type="http://schemas.openxmlformats.org/officeDocument/2006/relationships/image" Target="../media/image252.png"/><Relationship Id="rId20" Type="http://schemas.openxmlformats.org/officeDocument/2006/relationships/image" Target="../media/image164.png"/><Relationship Id="rId41" Type="http://schemas.openxmlformats.org/officeDocument/2006/relationships/image" Target="../media/image185.png"/><Relationship Id="rId54" Type="http://schemas.openxmlformats.org/officeDocument/2006/relationships/image" Target="../media/image198.png"/><Relationship Id="rId62" Type="http://schemas.openxmlformats.org/officeDocument/2006/relationships/image" Target="../media/image206.png"/><Relationship Id="rId70" Type="http://schemas.openxmlformats.org/officeDocument/2006/relationships/image" Target="../media/image214.png"/><Relationship Id="rId75" Type="http://schemas.openxmlformats.org/officeDocument/2006/relationships/image" Target="../media/image219.png"/><Relationship Id="rId83" Type="http://schemas.openxmlformats.org/officeDocument/2006/relationships/image" Target="../media/image227.png"/><Relationship Id="rId88" Type="http://schemas.openxmlformats.org/officeDocument/2006/relationships/image" Target="../media/image232.png"/><Relationship Id="rId91" Type="http://schemas.openxmlformats.org/officeDocument/2006/relationships/image" Target="../media/image235.png"/><Relationship Id="rId96" Type="http://schemas.openxmlformats.org/officeDocument/2006/relationships/image" Target="../media/image240.png"/><Relationship Id="rId111" Type="http://schemas.openxmlformats.org/officeDocument/2006/relationships/image" Target="../media/image255.png"/><Relationship Id="rId1" Type="http://schemas.openxmlformats.org/officeDocument/2006/relationships/image" Target="../media/image145.png"/><Relationship Id="rId6" Type="http://schemas.openxmlformats.org/officeDocument/2006/relationships/image" Target="../media/image150.png"/><Relationship Id="rId15" Type="http://schemas.openxmlformats.org/officeDocument/2006/relationships/image" Target="../media/image159.png"/><Relationship Id="rId23" Type="http://schemas.openxmlformats.org/officeDocument/2006/relationships/image" Target="../media/image167.png"/><Relationship Id="rId28" Type="http://schemas.openxmlformats.org/officeDocument/2006/relationships/image" Target="../media/image172.png"/><Relationship Id="rId36" Type="http://schemas.openxmlformats.org/officeDocument/2006/relationships/image" Target="../media/image180.png"/><Relationship Id="rId49" Type="http://schemas.openxmlformats.org/officeDocument/2006/relationships/image" Target="../media/image193.png"/><Relationship Id="rId57" Type="http://schemas.openxmlformats.org/officeDocument/2006/relationships/image" Target="../media/image201.png"/><Relationship Id="rId106" Type="http://schemas.openxmlformats.org/officeDocument/2006/relationships/image" Target="../media/image250.png"/><Relationship Id="rId10" Type="http://schemas.openxmlformats.org/officeDocument/2006/relationships/image" Target="../media/image154.png"/><Relationship Id="rId31" Type="http://schemas.openxmlformats.org/officeDocument/2006/relationships/image" Target="../media/image175.png"/><Relationship Id="rId44" Type="http://schemas.openxmlformats.org/officeDocument/2006/relationships/image" Target="../media/image188.png"/><Relationship Id="rId52" Type="http://schemas.openxmlformats.org/officeDocument/2006/relationships/image" Target="../media/image196.png"/><Relationship Id="rId60" Type="http://schemas.openxmlformats.org/officeDocument/2006/relationships/image" Target="../media/image204.png"/><Relationship Id="rId65" Type="http://schemas.openxmlformats.org/officeDocument/2006/relationships/image" Target="../media/image209.png"/><Relationship Id="rId73" Type="http://schemas.openxmlformats.org/officeDocument/2006/relationships/image" Target="../media/image217.png"/><Relationship Id="rId78" Type="http://schemas.openxmlformats.org/officeDocument/2006/relationships/image" Target="../media/image222.png"/><Relationship Id="rId81" Type="http://schemas.openxmlformats.org/officeDocument/2006/relationships/image" Target="../media/image225.png"/><Relationship Id="rId86" Type="http://schemas.openxmlformats.org/officeDocument/2006/relationships/image" Target="../media/image230.png"/><Relationship Id="rId94" Type="http://schemas.openxmlformats.org/officeDocument/2006/relationships/image" Target="../media/image238.png"/><Relationship Id="rId99" Type="http://schemas.openxmlformats.org/officeDocument/2006/relationships/image" Target="../media/image243.png"/><Relationship Id="rId101" Type="http://schemas.openxmlformats.org/officeDocument/2006/relationships/image" Target="../media/image245.png"/><Relationship Id="rId4" Type="http://schemas.openxmlformats.org/officeDocument/2006/relationships/image" Target="../media/image148.png"/><Relationship Id="rId9" Type="http://schemas.openxmlformats.org/officeDocument/2006/relationships/image" Target="../media/image153.png"/><Relationship Id="rId13" Type="http://schemas.openxmlformats.org/officeDocument/2006/relationships/image" Target="../media/image157.png"/><Relationship Id="rId18" Type="http://schemas.openxmlformats.org/officeDocument/2006/relationships/image" Target="../media/image162.png"/><Relationship Id="rId39" Type="http://schemas.openxmlformats.org/officeDocument/2006/relationships/image" Target="../media/image183.png"/><Relationship Id="rId109" Type="http://schemas.openxmlformats.org/officeDocument/2006/relationships/image" Target="../media/image253.png"/><Relationship Id="rId34" Type="http://schemas.openxmlformats.org/officeDocument/2006/relationships/image" Target="../media/image178.png"/><Relationship Id="rId50" Type="http://schemas.openxmlformats.org/officeDocument/2006/relationships/image" Target="../media/image194.png"/><Relationship Id="rId55" Type="http://schemas.openxmlformats.org/officeDocument/2006/relationships/image" Target="../media/image199.png"/><Relationship Id="rId76" Type="http://schemas.openxmlformats.org/officeDocument/2006/relationships/image" Target="../media/image220.png"/><Relationship Id="rId97" Type="http://schemas.openxmlformats.org/officeDocument/2006/relationships/image" Target="../media/image241.png"/><Relationship Id="rId104" Type="http://schemas.openxmlformats.org/officeDocument/2006/relationships/image" Target="../media/image248.png"/><Relationship Id="rId7" Type="http://schemas.openxmlformats.org/officeDocument/2006/relationships/image" Target="../media/image151.png"/><Relationship Id="rId71" Type="http://schemas.openxmlformats.org/officeDocument/2006/relationships/image" Target="../media/image215.png"/><Relationship Id="rId92" Type="http://schemas.openxmlformats.org/officeDocument/2006/relationships/image" Target="../media/image236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8.png"/><Relationship Id="rId18" Type="http://schemas.openxmlformats.org/officeDocument/2006/relationships/image" Target="../media/image273.png"/><Relationship Id="rId26" Type="http://schemas.openxmlformats.org/officeDocument/2006/relationships/image" Target="../media/image281.png"/><Relationship Id="rId39" Type="http://schemas.openxmlformats.org/officeDocument/2006/relationships/image" Target="../media/image294.png"/><Relationship Id="rId3" Type="http://schemas.openxmlformats.org/officeDocument/2006/relationships/image" Target="../media/image258.png"/><Relationship Id="rId21" Type="http://schemas.openxmlformats.org/officeDocument/2006/relationships/image" Target="../media/image276.png"/><Relationship Id="rId34" Type="http://schemas.openxmlformats.org/officeDocument/2006/relationships/image" Target="../media/image289.png"/><Relationship Id="rId42" Type="http://schemas.openxmlformats.org/officeDocument/2006/relationships/image" Target="../media/image297.png"/><Relationship Id="rId47" Type="http://schemas.openxmlformats.org/officeDocument/2006/relationships/image" Target="../media/image302.png"/><Relationship Id="rId50" Type="http://schemas.openxmlformats.org/officeDocument/2006/relationships/image" Target="../media/image305.png"/><Relationship Id="rId7" Type="http://schemas.openxmlformats.org/officeDocument/2006/relationships/image" Target="../media/image262.png"/><Relationship Id="rId12" Type="http://schemas.openxmlformats.org/officeDocument/2006/relationships/image" Target="../media/image267.png"/><Relationship Id="rId17" Type="http://schemas.openxmlformats.org/officeDocument/2006/relationships/image" Target="../media/image272.png"/><Relationship Id="rId25" Type="http://schemas.openxmlformats.org/officeDocument/2006/relationships/image" Target="../media/image280.png"/><Relationship Id="rId33" Type="http://schemas.openxmlformats.org/officeDocument/2006/relationships/image" Target="../media/image288.png"/><Relationship Id="rId38" Type="http://schemas.openxmlformats.org/officeDocument/2006/relationships/image" Target="../media/image293.png"/><Relationship Id="rId46" Type="http://schemas.openxmlformats.org/officeDocument/2006/relationships/image" Target="../media/image301.png"/><Relationship Id="rId2" Type="http://schemas.openxmlformats.org/officeDocument/2006/relationships/image" Target="../media/image257.png"/><Relationship Id="rId16" Type="http://schemas.openxmlformats.org/officeDocument/2006/relationships/image" Target="../media/image271.png"/><Relationship Id="rId20" Type="http://schemas.openxmlformats.org/officeDocument/2006/relationships/image" Target="../media/image275.png"/><Relationship Id="rId29" Type="http://schemas.openxmlformats.org/officeDocument/2006/relationships/image" Target="../media/image284.png"/><Relationship Id="rId41" Type="http://schemas.openxmlformats.org/officeDocument/2006/relationships/image" Target="../media/image296.png"/><Relationship Id="rId1" Type="http://schemas.openxmlformats.org/officeDocument/2006/relationships/image" Target="../media/image256.png"/><Relationship Id="rId6" Type="http://schemas.openxmlformats.org/officeDocument/2006/relationships/image" Target="../media/image261.png"/><Relationship Id="rId11" Type="http://schemas.openxmlformats.org/officeDocument/2006/relationships/image" Target="../media/image266.png"/><Relationship Id="rId24" Type="http://schemas.openxmlformats.org/officeDocument/2006/relationships/image" Target="../media/image279.png"/><Relationship Id="rId32" Type="http://schemas.openxmlformats.org/officeDocument/2006/relationships/image" Target="../media/image287.png"/><Relationship Id="rId37" Type="http://schemas.openxmlformats.org/officeDocument/2006/relationships/image" Target="../media/image292.png"/><Relationship Id="rId40" Type="http://schemas.openxmlformats.org/officeDocument/2006/relationships/image" Target="../media/image295.png"/><Relationship Id="rId45" Type="http://schemas.openxmlformats.org/officeDocument/2006/relationships/image" Target="../media/image300.png"/><Relationship Id="rId5" Type="http://schemas.openxmlformats.org/officeDocument/2006/relationships/image" Target="../media/image260.png"/><Relationship Id="rId15" Type="http://schemas.openxmlformats.org/officeDocument/2006/relationships/image" Target="../media/image270.png"/><Relationship Id="rId23" Type="http://schemas.openxmlformats.org/officeDocument/2006/relationships/image" Target="../media/image278.png"/><Relationship Id="rId28" Type="http://schemas.openxmlformats.org/officeDocument/2006/relationships/image" Target="../media/image283.png"/><Relationship Id="rId36" Type="http://schemas.openxmlformats.org/officeDocument/2006/relationships/image" Target="../media/image291.png"/><Relationship Id="rId49" Type="http://schemas.openxmlformats.org/officeDocument/2006/relationships/image" Target="../media/image304.png"/><Relationship Id="rId10" Type="http://schemas.openxmlformats.org/officeDocument/2006/relationships/image" Target="../media/image265.png"/><Relationship Id="rId19" Type="http://schemas.openxmlformats.org/officeDocument/2006/relationships/image" Target="../media/image274.png"/><Relationship Id="rId31" Type="http://schemas.openxmlformats.org/officeDocument/2006/relationships/image" Target="../media/image286.png"/><Relationship Id="rId44" Type="http://schemas.openxmlformats.org/officeDocument/2006/relationships/image" Target="../media/image299.png"/><Relationship Id="rId4" Type="http://schemas.openxmlformats.org/officeDocument/2006/relationships/image" Target="../media/image259.png"/><Relationship Id="rId9" Type="http://schemas.openxmlformats.org/officeDocument/2006/relationships/image" Target="../media/image264.png"/><Relationship Id="rId14" Type="http://schemas.openxmlformats.org/officeDocument/2006/relationships/image" Target="../media/image269.png"/><Relationship Id="rId22" Type="http://schemas.openxmlformats.org/officeDocument/2006/relationships/image" Target="../media/image277.png"/><Relationship Id="rId27" Type="http://schemas.openxmlformats.org/officeDocument/2006/relationships/image" Target="../media/image282.png"/><Relationship Id="rId30" Type="http://schemas.openxmlformats.org/officeDocument/2006/relationships/image" Target="../media/image285.png"/><Relationship Id="rId35" Type="http://schemas.openxmlformats.org/officeDocument/2006/relationships/image" Target="../media/image290.png"/><Relationship Id="rId43" Type="http://schemas.openxmlformats.org/officeDocument/2006/relationships/image" Target="../media/image298.png"/><Relationship Id="rId48" Type="http://schemas.openxmlformats.org/officeDocument/2006/relationships/image" Target="../media/image303.png"/><Relationship Id="rId8" Type="http://schemas.openxmlformats.org/officeDocument/2006/relationships/image" Target="../media/image263.png"/><Relationship Id="rId51" Type="http://schemas.openxmlformats.org/officeDocument/2006/relationships/image" Target="../media/image306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32.png"/><Relationship Id="rId21" Type="http://schemas.openxmlformats.org/officeDocument/2006/relationships/image" Target="../media/image327.png"/><Relationship Id="rId34" Type="http://schemas.openxmlformats.org/officeDocument/2006/relationships/image" Target="../media/image340.png"/><Relationship Id="rId42" Type="http://schemas.openxmlformats.org/officeDocument/2006/relationships/image" Target="../media/image348.png"/><Relationship Id="rId47" Type="http://schemas.openxmlformats.org/officeDocument/2006/relationships/image" Target="../media/image353.png"/><Relationship Id="rId50" Type="http://schemas.openxmlformats.org/officeDocument/2006/relationships/image" Target="../media/image356.png"/><Relationship Id="rId55" Type="http://schemas.openxmlformats.org/officeDocument/2006/relationships/image" Target="../media/image361.png"/><Relationship Id="rId63" Type="http://schemas.openxmlformats.org/officeDocument/2006/relationships/image" Target="../media/image369.png"/><Relationship Id="rId68" Type="http://schemas.openxmlformats.org/officeDocument/2006/relationships/image" Target="../media/image374.png"/><Relationship Id="rId76" Type="http://schemas.openxmlformats.org/officeDocument/2006/relationships/image" Target="../media/image382.png"/><Relationship Id="rId84" Type="http://schemas.openxmlformats.org/officeDocument/2006/relationships/image" Target="../media/image390.png"/><Relationship Id="rId89" Type="http://schemas.openxmlformats.org/officeDocument/2006/relationships/image" Target="../media/image395.png"/><Relationship Id="rId97" Type="http://schemas.openxmlformats.org/officeDocument/2006/relationships/image" Target="../media/image403.png"/><Relationship Id="rId7" Type="http://schemas.openxmlformats.org/officeDocument/2006/relationships/image" Target="../media/image313.png"/><Relationship Id="rId71" Type="http://schemas.openxmlformats.org/officeDocument/2006/relationships/image" Target="../media/image377.png"/><Relationship Id="rId92" Type="http://schemas.openxmlformats.org/officeDocument/2006/relationships/image" Target="../media/image398.png"/><Relationship Id="rId2" Type="http://schemas.openxmlformats.org/officeDocument/2006/relationships/image" Target="../media/image308.png"/><Relationship Id="rId16" Type="http://schemas.openxmlformats.org/officeDocument/2006/relationships/image" Target="../media/image322.png"/><Relationship Id="rId29" Type="http://schemas.openxmlformats.org/officeDocument/2006/relationships/image" Target="../media/image335.png"/><Relationship Id="rId11" Type="http://schemas.openxmlformats.org/officeDocument/2006/relationships/image" Target="../media/image317.png"/><Relationship Id="rId24" Type="http://schemas.openxmlformats.org/officeDocument/2006/relationships/image" Target="../media/image330.png"/><Relationship Id="rId32" Type="http://schemas.openxmlformats.org/officeDocument/2006/relationships/image" Target="../media/image338.png"/><Relationship Id="rId37" Type="http://schemas.openxmlformats.org/officeDocument/2006/relationships/image" Target="../media/image343.png"/><Relationship Id="rId40" Type="http://schemas.openxmlformats.org/officeDocument/2006/relationships/image" Target="../media/image346.png"/><Relationship Id="rId45" Type="http://schemas.openxmlformats.org/officeDocument/2006/relationships/image" Target="../media/image351.png"/><Relationship Id="rId53" Type="http://schemas.openxmlformats.org/officeDocument/2006/relationships/image" Target="../media/image359.png"/><Relationship Id="rId58" Type="http://schemas.openxmlformats.org/officeDocument/2006/relationships/image" Target="../media/image364.png"/><Relationship Id="rId66" Type="http://schemas.openxmlformats.org/officeDocument/2006/relationships/image" Target="../media/image372.png"/><Relationship Id="rId74" Type="http://schemas.openxmlformats.org/officeDocument/2006/relationships/image" Target="../media/image380.png"/><Relationship Id="rId79" Type="http://schemas.openxmlformats.org/officeDocument/2006/relationships/image" Target="../media/image385.png"/><Relationship Id="rId87" Type="http://schemas.openxmlformats.org/officeDocument/2006/relationships/image" Target="../media/image393.png"/><Relationship Id="rId5" Type="http://schemas.openxmlformats.org/officeDocument/2006/relationships/image" Target="../media/image311.png"/><Relationship Id="rId61" Type="http://schemas.openxmlformats.org/officeDocument/2006/relationships/image" Target="../media/image367.png"/><Relationship Id="rId82" Type="http://schemas.openxmlformats.org/officeDocument/2006/relationships/image" Target="../media/image388.png"/><Relationship Id="rId90" Type="http://schemas.openxmlformats.org/officeDocument/2006/relationships/image" Target="../media/image396.png"/><Relationship Id="rId95" Type="http://schemas.openxmlformats.org/officeDocument/2006/relationships/image" Target="../media/image401.png"/><Relationship Id="rId19" Type="http://schemas.openxmlformats.org/officeDocument/2006/relationships/image" Target="../media/image325.png"/><Relationship Id="rId14" Type="http://schemas.openxmlformats.org/officeDocument/2006/relationships/image" Target="../media/image320.png"/><Relationship Id="rId22" Type="http://schemas.openxmlformats.org/officeDocument/2006/relationships/image" Target="../media/image328.png"/><Relationship Id="rId27" Type="http://schemas.openxmlformats.org/officeDocument/2006/relationships/image" Target="../media/image333.png"/><Relationship Id="rId30" Type="http://schemas.openxmlformats.org/officeDocument/2006/relationships/image" Target="../media/image336.png"/><Relationship Id="rId35" Type="http://schemas.openxmlformats.org/officeDocument/2006/relationships/image" Target="../media/image341.png"/><Relationship Id="rId43" Type="http://schemas.openxmlformats.org/officeDocument/2006/relationships/image" Target="../media/image349.png"/><Relationship Id="rId48" Type="http://schemas.openxmlformats.org/officeDocument/2006/relationships/image" Target="../media/image354.png"/><Relationship Id="rId56" Type="http://schemas.openxmlformats.org/officeDocument/2006/relationships/image" Target="../media/image362.png"/><Relationship Id="rId64" Type="http://schemas.openxmlformats.org/officeDocument/2006/relationships/image" Target="../media/image370.png"/><Relationship Id="rId69" Type="http://schemas.openxmlformats.org/officeDocument/2006/relationships/image" Target="../media/image375.png"/><Relationship Id="rId77" Type="http://schemas.openxmlformats.org/officeDocument/2006/relationships/image" Target="../media/image383.png"/><Relationship Id="rId8" Type="http://schemas.openxmlformats.org/officeDocument/2006/relationships/image" Target="../media/image314.png"/><Relationship Id="rId51" Type="http://schemas.openxmlformats.org/officeDocument/2006/relationships/image" Target="../media/image357.png"/><Relationship Id="rId72" Type="http://schemas.openxmlformats.org/officeDocument/2006/relationships/image" Target="../media/image378.png"/><Relationship Id="rId80" Type="http://schemas.openxmlformats.org/officeDocument/2006/relationships/image" Target="../media/image386.png"/><Relationship Id="rId85" Type="http://schemas.openxmlformats.org/officeDocument/2006/relationships/image" Target="../media/image391.png"/><Relationship Id="rId93" Type="http://schemas.openxmlformats.org/officeDocument/2006/relationships/image" Target="../media/image399.png"/><Relationship Id="rId98" Type="http://schemas.openxmlformats.org/officeDocument/2006/relationships/image" Target="../media/image404.png"/><Relationship Id="rId3" Type="http://schemas.openxmlformats.org/officeDocument/2006/relationships/image" Target="../media/image309.png"/><Relationship Id="rId12" Type="http://schemas.openxmlformats.org/officeDocument/2006/relationships/image" Target="../media/image318.png"/><Relationship Id="rId17" Type="http://schemas.openxmlformats.org/officeDocument/2006/relationships/image" Target="../media/image323.png"/><Relationship Id="rId25" Type="http://schemas.openxmlformats.org/officeDocument/2006/relationships/image" Target="../media/image331.png"/><Relationship Id="rId33" Type="http://schemas.openxmlformats.org/officeDocument/2006/relationships/image" Target="../media/image339.png"/><Relationship Id="rId38" Type="http://schemas.openxmlformats.org/officeDocument/2006/relationships/image" Target="../media/image344.png"/><Relationship Id="rId46" Type="http://schemas.openxmlformats.org/officeDocument/2006/relationships/image" Target="../media/image352.png"/><Relationship Id="rId59" Type="http://schemas.openxmlformats.org/officeDocument/2006/relationships/image" Target="../media/image365.png"/><Relationship Id="rId67" Type="http://schemas.openxmlformats.org/officeDocument/2006/relationships/image" Target="../media/image373.png"/><Relationship Id="rId20" Type="http://schemas.openxmlformats.org/officeDocument/2006/relationships/image" Target="../media/image326.png"/><Relationship Id="rId41" Type="http://schemas.openxmlformats.org/officeDocument/2006/relationships/image" Target="../media/image347.png"/><Relationship Id="rId54" Type="http://schemas.openxmlformats.org/officeDocument/2006/relationships/image" Target="../media/image360.png"/><Relationship Id="rId62" Type="http://schemas.openxmlformats.org/officeDocument/2006/relationships/image" Target="../media/image368.png"/><Relationship Id="rId70" Type="http://schemas.openxmlformats.org/officeDocument/2006/relationships/image" Target="../media/image376.png"/><Relationship Id="rId75" Type="http://schemas.openxmlformats.org/officeDocument/2006/relationships/image" Target="../media/image381.png"/><Relationship Id="rId83" Type="http://schemas.openxmlformats.org/officeDocument/2006/relationships/image" Target="../media/image389.png"/><Relationship Id="rId88" Type="http://schemas.openxmlformats.org/officeDocument/2006/relationships/image" Target="../media/image394.png"/><Relationship Id="rId91" Type="http://schemas.openxmlformats.org/officeDocument/2006/relationships/image" Target="../media/image397.png"/><Relationship Id="rId96" Type="http://schemas.openxmlformats.org/officeDocument/2006/relationships/image" Target="../media/image402.png"/><Relationship Id="rId1" Type="http://schemas.openxmlformats.org/officeDocument/2006/relationships/image" Target="../media/image307.png"/><Relationship Id="rId6" Type="http://schemas.openxmlformats.org/officeDocument/2006/relationships/image" Target="../media/image312.png"/><Relationship Id="rId15" Type="http://schemas.openxmlformats.org/officeDocument/2006/relationships/image" Target="../media/image321.png"/><Relationship Id="rId23" Type="http://schemas.openxmlformats.org/officeDocument/2006/relationships/image" Target="../media/image329.png"/><Relationship Id="rId28" Type="http://schemas.openxmlformats.org/officeDocument/2006/relationships/image" Target="../media/image334.png"/><Relationship Id="rId36" Type="http://schemas.openxmlformats.org/officeDocument/2006/relationships/image" Target="../media/image342.png"/><Relationship Id="rId49" Type="http://schemas.openxmlformats.org/officeDocument/2006/relationships/image" Target="../media/image355.png"/><Relationship Id="rId57" Type="http://schemas.openxmlformats.org/officeDocument/2006/relationships/image" Target="../media/image363.png"/><Relationship Id="rId10" Type="http://schemas.openxmlformats.org/officeDocument/2006/relationships/image" Target="../media/image316.png"/><Relationship Id="rId31" Type="http://schemas.openxmlformats.org/officeDocument/2006/relationships/image" Target="../media/image337.png"/><Relationship Id="rId44" Type="http://schemas.openxmlformats.org/officeDocument/2006/relationships/image" Target="../media/image350.png"/><Relationship Id="rId52" Type="http://schemas.openxmlformats.org/officeDocument/2006/relationships/image" Target="../media/image358.png"/><Relationship Id="rId60" Type="http://schemas.openxmlformats.org/officeDocument/2006/relationships/image" Target="../media/image366.png"/><Relationship Id="rId65" Type="http://schemas.openxmlformats.org/officeDocument/2006/relationships/image" Target="../media/image371.png"/><Relationship Id="rId73" Type="http://schemas.openxmlformats.org/officeDocument/2006/relationships/image" Target="../media/image379.png"/><Relationship Id="rId78" Type="http://schemas.openxmlformats.org/officeDocument/2006/relationships/image" Target="../media/image384.png"/><Relationship Id="rId81" Type="http://schemas.openxmlformats.org/officeDocument/2006/relationships/image" Target="../media/image387.png"/><Relationship Id="rId86" Type="http://schemas.openxmlformats.org/officeDocument/2006/relationships/image" Target="../media/image392.png"/><Relationship Id="rId94" Type="http://schemas.openxmlformats.org/officeDocument/2006/relationships/image" Target="../media/image400.png"/><Relationship Id="rId4" Type="http://schemas.openxmlformats.org/officeDocument/2006/relationships/image" Target="../media/image310.png"/><Relationship Id="rId9" Type="http://schemas.openxmlformats.org/officeDocument/2006/relationships/image" Target="../media/image315.png"/><Relationship Id="rId13" Type="http://schemas.openxmlformats.org/officeDocument/2006/relationships/image" Target="../media/image319.png"/><Relationship Id="rId18" Type="http://schemas.openxmlformats.org/officeDocument/2006/relationships/image" Target="../media/image324.png"/><Relationship Id="rId39" Type="http://schemas.openxmlformats.org/officeDocument/2006/relationships/image" Target="../media/image34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2.png"/><Relationship Id="rId13" Type="http://schemas.openxmlformats.org/officeDocument/2006/relationships/image" Target="../media/image417.png"/><Relationship Id="rId18" Type="http://schemas.openxmlformats.org/officeDocument/2006/relationships/image" Target="../media/image422.png"/><Relationship Id="rId26" Type="http://schemas.openxmlformats.org/officeDocument/2006/relationships/image" Target="../media/image430.png"/><Relationship Id="rId3" Type="http://schemas.openxmlformats.org/officeDocument/2006/relationships/image" Target="../media/image407.png"/><Relationship Id="rId21" Type="http://schemas.openxmlformats.org/officeDocument/2006/relationships/image" Target="../media/image425.png"/><Relationship Id="rId34" Type="http://schemas.openxmlformats.org/officeDocument/2006/relationships/image" Target="../media/image438.png"/><Relationship Id="rId7" Type="http://schemas.openxmlformats.org/officeDocument/2006/relationships/image" Target="../media/image411.png"/><Relationship Id="rId12" Type="http://schemas.openxmlformats.org/officeDocument/2006/relationships/image" Target="../media/image416.png"/><Relationship Id="rId17" Type="http://schemas.openxmlformats.org/officeDocument/2006/relationships/image" Target="../media/image421.png"/><Relationship Id="rId25" Type="http://schemas.openxmlformats.org/officeDocument/2006/relationships/image" Target="../media/image429.png"/><Relationship Id="rId33" Type="http://schemas.openxmlformats.org/officeDocument/2006/relationships/image" Target="../media/image437.png"/><Relationship Id="rId2" Type="http://schemas.openxmlformats.org/officeDocument/2006/relationships/image" Target="../media/image406.png"/><Relationship Id="rId16" Type="http://schemas.openxmlformats.org/officeDocument/2006/relationships/image" Target="../media/image420.png"/><Relationship Id="rId20" Type="http://schemas.openxmlformats.org/officeDocument/2006/relationships/image" Target="../media/image424.png"/><Relationship Id="rId29" Type="http://schemas.openxmlformats.org/officeDocument/2006/relationships/image" Target="../media/image433.png"/><Relationship Id="rId1" Type="http://schemas.openxmlformats.org/officeDocument/2006/relationships/image" Target="../media/image405.png"/><Relationship Id="rId6" Type="http://schemas.openxmlformats.org/officeDocument/2006/relationships/image" Target="../media/image410.png"/><Relationship Id="rId11" Type="http://schemas.openxmlformats.org/officeDocument/2006/relationships/image" Target="../media/image415.png"/><Relationship Id="rId24" Type="http://schemas.openxmlformats.org/officeDocument/2006/relationships/image" Target="../media/image428.png"/><Relationship Id="rId32" Type="http://schemas.openxmlformats.org/officeDocument/2006/relationships/image" Target="../media/image436.png"/><Relationship Id="rId37" Type="http://schemas.openxmlformats.org/officeDocument/2006/relationships/image" Target="../media/image441.png"/><Relationship Id="rId5" Type="http://schemas.openxmlformats.org/officeDocument/2006/relationships/image" Target="../media/image409.png"/><Relationship Id="rId15" Type="http://schemas.openxmlformats.org/officeDocument/2006/relationships/image" Target="../media/image419.png"/><Relationship Id="rId23" Type="http://schemas.openxmlformats.org/officeDocument/2006/relationships/image" Target="../media/image427.png"/><Relationship Id="rId28" Type="http://schemas.openxmlformats.org/officeDocument/2006/relationships/image" Target="../media/image432.png"/><Relationship Id="rId36" Type="http://schemas.openxmlformats.org/officeDocument/2006/relationships/image" Target="../media/image440.png"/><Relationship Id="rId10" Type="http://schemas.openxmlformats.org/officeDocument/2006/relationships/image" Target="../media/image414.png"/><Relationship Id="rId19" Type="http://schemas.openxmlformats.org/officeDocument/2006/relationships/image" Target="../media/image423.png"/><Relationship Id="rId31" Type="http://schemas.openxmlformats.org/officeDocument/2006/relationships/image" Target="../media/image435.png"/><Relationship Id="rId4" Type="http://schemas.openxmlformats.org/officeDocument/2006/relationships/image" Target="../media/image408.png"/><Relationship Id="rId9" Type="http://schemas.openxmlformats.org/officeDocument/2006/relationships/image" Target="../media/image413.png"/><Relationship Id="rId14" Type="http://schemas.openxmlformats.org/officeDocument/2006/relationships/image" Target="../media/image418.png"/><Relationship Id="rId22" Type="http://schemas.openxmlformats.org/officeDocument/2006/relationships/image" Target="../media/image426.png"/><Relationship Id="rId27" Type="http://schemas.openxmlformats.org/officeDocument/2006/relationships/image" Target="../media/image431.png"/><Relationship Id="rId30" Type="http://schemas.openxmlformats.org/officeDocument/2006/relationships/image" Target="../media/image434.png"/><Relationship Id="rId35" Type="http://schemas.openxmlformats.org/officeDocument/2006/relationships/image" Target="../media/image4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103</xdr:row>
      <xdr:rowOff>19051</xdr:rowOff>
    </xdr:from>
    <xdr:to>
      <xdr:col>2</xdr:col>
      <xdr:colOff>19050</xdr:colOff>
      <xdr:row>104</xdr:row>
      <xdr:rowOff>9526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30670501"/>
          <a:ext cx="5334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</xdr:row>
      <xdr:rowOff>19050</xdr:rowOff>
    </xdr:from>
    <xdr:to>
      <xdr:col>2</xdr:col>
      <xdr:colOff>9598</xdr:colOff>
      <xdr:row>54</xdr:row>
      <xdr:rowOff>9598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42471975"/>
          <a:ext cx="523948" cy="52394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62</xdr:row>
      <xdr:rowOff>19050</xdr:rowOff>
    </xdr:from>
    <xdr:to>
      <xdr:col>2</xdr:col>
      <xdr:colOff>9951</xdr:colOff>
      <xdr:row>63</xdr:row>
      <xdr:rowOff>3855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0" y="29670375"/>
          <a:ext cx="524301" cy="5182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2</xdr:col>
      <xdr:colOff>9525</xdr:colOff>
      <xdr:row>123</xdr:row>
      <xdr:rowOff>9525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83787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2</xdr:col>
      <xdr:colOff>9525</xdr:colOff>
      <xdr:row>78</xdr:row>
      <xdr:rowOff>9525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691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9525</xdr:colOff>
      <xdr:row>77</xdr:row>
      <xdr:rowOff>9525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7445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9525</xdr:colOff>
      <xdr:row>3</xdr:row>
      <xdr:rowOff>9525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1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9525</xdr:colOff>
      <xdr:row>12</xdr:row>
      <xdr:rowOff>9525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04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9525</xdr:colOff>
      <xdr:row>15</xdr:row>
      <xdr:rowOff>9525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38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9525</xdr:colOff>
      <xdr:row>24</xdr:row>
      <xdr:rowOff>9525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71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9525</xdr:colOff>
      <xdr:row>48</xdr:row>
      <xdr:rowOff>9525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0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2</xdr:col>
      <xdr:colOff>9525</xdr:colOff>
      <xdr:row>90</xdr:row>
      <xdr:rowOff>9525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38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2</xdr:col>
      <xdr:colOff>9525</xdr:colOff>
      <xdr:row>79</xdr:row>
      <xdr:rowOff>9525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7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9525</xdr:colOff>
      <xdr:row>9</xdr:row>
      <xdr:rowOff>9525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105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9525</xdr:colOff>
      <xdr:row>62</xdr:row>
      <xdr:rowOff>9525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638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9525</xdr:colOff>
      <xdr:row>68</xdr:row>
      <xdr:rowOff>9525</xdr:rowOff>
    </xdr:to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172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9525</xdr:colOff>
      <xdr:row>13</xdr:row>
      <xdr:rowOff>9525</xdr:rowOff>
    </xdr:to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705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9525</xdr:colOff>
      <xdr:row>20</xdr:row>
      <xdr:rowOff>9525</xdr:rowOff>
    </xdr:to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238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9525</xdr:colOff>
      <xdr:row>72</xdr:row>
      <xdr:rowOff>9525</xdr:rowOff>
    </xdr:to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772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</xdr:col>
      <xdr:colOff>9525</xdr:colOff>
      <xdr:row>75</xdr:row>
      <xdr:rowOff>9525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305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9525</xdr:colOff>
      <xdr:row>21</xdr:row>
      <xdr:rowOff>9525</xdr:rowOff>
    </xdr:to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839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2</xdr:col>
      <xdr:colOff>9525</xdr:colOff>
      <xdr:row>118</xdr:row>
      <xdr:rowOff>9525</xdr:rowOff>
    </xdr:to>
    <xdr:pic>
      <xdr:nvPicPr>
        <xdr:cNvPr id="33" name="그림 3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372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9525</xdr:colOff>
      <xdr:row>19</xdr:row>
      <xdr:rowOff>9525</xdr:rowOff>
    </xdr:to>
    <xdr:pic>
      <xdr:nvPicPr>
        <xdr:cNvPr id="34" name="그림 3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90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2</xdr:col>
      <xdr:colOff>9525</xdr:colOff>
      <xdr:row>131</xdr:row>
      <xdr:rowOff>9525</xdr:rowOff>
    </xdr:to>
    <xdr:pic>
      <xdr:nvPicPr>
        <xdr:cNvPr id="35" name="그림 3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439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2</xdr:col>
      <xdr:colOff>9525</xdr:colOff>
      <xdr:row>94</xdr:row>
      <xdr:rowOff>9525</xdr:rowOff>
    </xdr:to>
    <xdr:pic>
      <xdr:nvPicPr>
        <xdr:cNvPr id="36" name="그림 3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2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9525</xdr:colOff>
      <xdr:row>23</xdr:row>
      <xdr:rowOff>9525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506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2</xdr:col>
      <xdr:colOff>9525</xdr:colOff>
      <xdr:row>121</xdr:row>
      <xdr:rowOff>9525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1039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2</xdr:col>
      <xdr:colOff>9525</xdr:colOff>
      <xdr:row>99</xdr:row>
      <xdr:rowOff>9525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1572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2</xdr:col>
      <xdr:colOff>9525</xdr:colOff>
      <xdr:row>120</xdr:row>
      <xdr:rowOff>9525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2106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2</xdr:col>
      <xdr:colOff>9525</xdr:colOff>
      <xdr:row>122</xdr:row>
      <xdr:rowOff>9525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2639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9525</xdr:colOff>
      <xdr:row>112</xdr:row>
      <xdr:rowOff>9525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173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</xdr:col>
      <xdr:colOff>9525</xdr:colOff>
      <xdr:row>83</xdr:row>
      <xdr:rowOff>9525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706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9525</xdr:colOff>
      <xdr:row>43</xdr:row>
      <xdr:rowOff>9525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239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9525</xdr:colOff>
      <xdr:row>65</xdr:row>
      <xdr:rowOff>9525</xdr:rowOff>
    </xdr:to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773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9525</xdr:colOff>
      <xdr:row>53</xdr:row>
      <xdr:rowOff>9525</xdr:rowOff>
    </xdr:to>
    <xdr:pic>
      <xdr:nvPicPr>
        <xdr:cNvPr id="47" name="그림 4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306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9525</xdr:colOff>
      <xdr:row>35</xdr:row>
      <xdr:rowOff>9525</xdr:rowOff>
    </xdr:to>
    <xdr:pic>
      <xdr:nvPicPr>
        <xdr:cNvPr id="48" name="그림 4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840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9525</xdr:colOff>
      <xdr:row>50</xdr:row>
      <xdr:rowOff>9525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373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9525</xdr:colOff>
      <xdr:row>46</xdr:row>
      <xdr:rowOff>9525</xdr:rowOff>
    </xdr:to>
    <xdr:pic>
      <xdr:nvPicPr>
        <xdr:cNvPr id="50" name="그림 4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906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9525</xdr:colOff>
      <xdr:row>108</xdr:row>
      <xdr:rowOff>9525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7440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9525</xdr:colOff>
      <xdr:row>49</xdr:row>
      <xdr:rowOff>9525</xdr:rowOff>
    </xdr:to>
    <xdr:pic>
      <xdr:nvPicPr>
        <xdr:cNvPr id="52" name="그림 5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7973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9525</xdr:colOff>
      <xdr:row>16</xdr:row>
      <xdr:rowOff>9525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507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9525</xdr:colOff>
      <xdr:row>36</xdr:row>
      <xdr:rowOff>9525</xdr:rowOff>
    </xdr:to>
    <xdr:pic>
      <xdr:nvPicPr>
        <xdr:cNvPr id="54" name="그림 5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040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9525</xdr:colOff>
      <xdr:row>33</xdr:row>
      <xdr:rowOff>9525</xdr:rowOff>
    </xdr:to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573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9525</xdr:colOff>
      <xdr:row>25</xdr:row>
      <xdr:rowOff>9525</xdr:rowOff>
    </xdr:to>
    <xdr:pic>
      <xdr:nvPicPr>
        <xdr:cNvPr id="56" name="그림 55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107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9525</xdr:colOff>
      <xdr:row>27</xdr:row>
      <xdr:rowOff>9525</xdr:rowOff>
    </xdr:to>
    <xdr:pic>
      <xdr:nvPicPr>
        <xdr:cNvPr id="57" name="그림 56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640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2</xdr:col>
      <xdr:colOff>9525</xdr:colOff>
      <xdr:row>113</xdr:row>
      <xdr:rowOff>9525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105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9525</xdr:colOff>
      <xdr:row>42</xdr:row>
      <xdr:rowOff>9525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172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9525</xdr:colOff>
      <xdr:row>130</xdr:row>
      <xdr:rowOff>9525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4778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2</xdr:col>
      <xdr:colOff>9525</xdr:colOff>
      <xdr:row>134</xdr:row>
      <xdr:rowOff>9525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4244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2</xdr:col>
      <xdr:colOff>9525</xdr:colOff>
      <xdr:row>132</xdr:row>
      <xdr:rowOff>9525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3178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2</xdr:col>
      <xdr:colOff>9525</xdr:colOff>
      <xdr:row>129</xdr:row>
      <xdr:rowOff>9525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2111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2</xdr:col>
      <xdr:colOff>9525</xdr:colOff>
      <xdr:row>66</xdr:row>
      <xdr:rowOff>9525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1577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9525</xdr:colOff>
      <xdr:row>61</xdr:row>
      <xdr:rowOff>9525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1044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2</xdr:col>
      <xdr:colOff>9525</xdr:colOff>
      <xdr:row>125</xdr:row>
      <xdr:rowOff>9525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977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9525</xdr:colOff>
      <xdr:row>56</xdr:row>
      <xdr:rowOff>9525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2644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2</xdr:col>
      <xdr:colOff>9525</xdr:colOff>
      <xdr:row>133</xdr:row>
      <xdr:rowOff>9525</xdr:rowOff>
    </xdr:to>
    <xdr:pic>
      <xdr:nvPicPr>
        <xdr:cNvPr id="44" name="그림 4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5311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9525</xdr:colOff>
      <xdr:row>60</xdr:row>
      <xdr:rowOff>9525</xdr:rowOff>
    </xdr:to>
    <xdr:pic>
      <xdr:nvPicPr>
        <xdr:cNvPr id="59" name="그림 5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7310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9525</xdr:colOff>
      <xdr:row>55</xdr:row>
      <xdr:rowOff>9525</xdr:rowOff>
    </xdr:to>
    <xdr:pic>
      <xdr:nvPicPr>
        <xdr:cNvPr id="60" name="그림 5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8377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2</xdr:col>
      <xdr:colOff>9525</xdr:colOff>
      <xdr:row>106</xdr:row>
      <xdr:rowOff>9525</xdr:rowOff>
    </xdr:to>
    <xdr:pic>
      <xdr:nvPicPr>
        <xdr:cNvPr id="61" name="그림 6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8910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2</xdr:col>
      <xdr:colOff>9525</xdr:colOff>
      <xdr:row>115</xdr:row>
      <xdr:rowOff>9525</xdr:rowOff>
    </xdr:to>
    <xdr:pic>
      <xdr:nvPicPr>
        <xdr:cNvPr id="62" name="그림 6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444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9525</xdr:colOff>
      <xdr:row>52</xdr:row>
      <xdr:rowOff>9525</xdr:rowOff>
    </xdr:to>
    <xdr:pic>
      <xdr:nvPicPr>
        <xdr:cNvPr id="63" name="그림 6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7844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2</xdr:col>
      <xdr:colOff>9525</xdr:colOff>
      <xdr:row>96</xdr:row>
      <xdr:rowOff>9525</xdr:rowOff>
    </xdr:to>
    <xdr:pic>
      <xdr:nvPicPr>
        <xdr:cNvPr id="64" name="그림 6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6243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9525</xdr:colOff>
      <xdr:row>116</xdr:row>
      <xdr:rowOff>9525</xdr:rowOff>
    </xdr:to>
    <xdr:pic>
      <xdr:nvPicPr>
        <xdr:cNvPr id="65" name="그림 6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439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</xdr:col>
      <xdr:colOff>9525</xdr:colOff>
      <xdr:row>71</xdr:row>
      <xdr:rowOff>9525</xdr:rowOff>
    </xdr:to>
    <xdr:pic>
      <xdr:nvPicPr>
        <xdr:cNvPr id="66" name="그림 6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1039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9525</xdr:colOff>
      <xdr:row>30</xdr:row>
      <xdr:rowOff>9525</xdr:rowOff>
    </xdr:to>
    <xdr:pic>
      <xdr:nvPicPr>
        <xdr:cNvPr id="67" name="그림 6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2106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2</xdr:col>
      <xdr:colOff>9525</xdr:colOff>
      <xdr:row>127</xdr:row>
      <xdr:rowOff>9525</xdr:rowOff>
    </xdr:to>
    <xdr:pic>
      <xdr:nvPicPr>
        <xdr:cNvPr id="68" name="그림 6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2639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2</xdr:col>
      <xdr:colOff>9525</xdr:colOff>
      <xdr:row>98</xdr:row>
      <xdr:rowOff>9525</xdr:rowOff>
    </xdr:to>
    <xdr:pic>
      <xdr:nvPicPr>
        <xdr:cNvPr id="69" name="그림 68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840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2</xdr:col>
      <xdr:colOff>9525</xdr:colOff>
      <xdr:row>105</xdr:row>
      <xdr:rowOff>9525</xdr:rowOff>
    </xdr:to>
    <xdr:pic>
      <xdr:nvPicPr>
        <xdr:cNvPr id="70" name="그림 69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906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9525</xdr:colOff>
      <xdr:row>26</xdr:row>
      <xdr:rowOff>9525</xdr:rowOff>
    </xdr:to>
    <xdr:pic>
      <xdr:nvPicPr>
        <xdr:cNvPr id="71" name="그림 70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7973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2</xdr:col>
      <xdr:colOff>9525</xdr:colOff>
      <xdr:row>111</xdr:row>
      <xdr:rowOff>9525</xdr:rowOff>
    </xdr:to>
    <xdr:pic>
      <xdr:nvPicPr>
        <xdr:cNvPr id="72" name="그림 7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507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2</xdr:col>
      <xdr:colOff>9525</xdr:colOff>
      <xdr:row>80</xdr:row>
      <xdr:rowOff>9525</xdr:rowOff>
    </xdr:to>
    <xdr:pic>
      <xdr:nvPicPr>
        <xdr:cNvPr id="73" name="그림 7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107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2</xdr:col>
      <xdr:colOff>9525</xdr:colOff>
      <xdr:row>73</xdr:row>
      <xdr:rowOff>9525</xdr:rowOff>
    </xdr:to>
    <xdr:pic>
      <xdr:nvPicPr>
        <xdr:cNvPr id="74" name="그림 7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640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2</xdr:col>
      <xdr:colOff>9525</xdr:colOff>
      <xdr:row>102</xdr:row>
      <xdr:rowOff>9525</xdr:rowOff>
    </xdr:to>
    <xdr:pic>
      <xdr:nvPicPr>
        <xdr:cNvPr id="75" name="그림 7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3307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9525</xdr:colOff>
      <xdr:row>29</xdr:row>
      <xdr:rowOff>9525</xdr:rowOff>
    </xdr:to>
    <xdr:pic>
      <xdr:nvPicPr>
        <xdr:cNvPr id="76" name="그림 7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3841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9525</xdr:colOff>
      <xdr:row>22</xdr:row>
      <xdr:rowOff>9525</xdr:rowOff>
    </xdr:to>
    <xdr:pic>
      <xdr:nvPicPr>
        <xdr:cNvPr id="77" name="그림 76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4374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2</xdr:col>
      <xdr:colOff>9525</xdr:colOff>
      <xdr:row>119</xdr:row>
      <xdr:rowOff>9525</xdr:rowOff>
    </xdr:to>
    <xdr:pic>
      <xdr:nvPicPr>
        <xdr:cNvPr id="78" name="그림 77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441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2</xdr:col>
      <xdr:colOff>9525</xdr:colOff>
      <xdr:row>103</xdr:row>
      <xdr:rowOff>9525</xdr:rowOff>
    </xdr:to>
    <xdr:pic>
      <xdr:nvPicPr>
        <xdr:cNvPr id="79" name="그림 78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974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9525</xdr:colOff>
      <xdr:row>58</xdr:row>
      <xdr:rowOff>9525</xdr:rowOff>
    </xdr:to>
    <xdr:pic>
      <xdr:nvPicPr>
        <xdr:cNvPr id="80" name="그림 79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6508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</xdr:col>
      <xdr:colOff>9525</xdr:colOff>
      <xdr:row>114</xdr:row>
      <xdr:rowOff>9525</xdr:rowOff>
    </xdr:to>
    <xdr:pic>
      <xdr:nvPicPr>
        <xdr:cNvPr id="81" name="그림 8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7574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</xdr:col>
      <xdr:colOff>9525</xdr:colOff>
      <xdr:row>69</xdr:row>
      <xdr:rowOff>9525</xdr:rowOff>
    </xdr:to>
    <xdr:pic>
      <xdr:nvPicPr>
        <xdr:cNvPr id="82" name="그림 81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8108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9525</xdr:colOff>
      <xdr:row>91</xdr:row>
      <xdr:rowOff>9525</xdr:rowOff>
    </xdr:to>
    <xdr:pic>
      <xdr:nvPicPr>
        <xdr:cNvPr id="83" name="그림 82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8641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2</xdr:col>
      <xdr:colOff>9525</xdr:colOff>
      <xdr:row>67</xdr:row>
      <xdr:rowOff>9525</xdr:rowOff>
    </xdr:to>
    <xdr:pic>
      <xdr:nvPicPr>
        <xdr:cNvPr id="84" name="그림 83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917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2</xdr:col>
      <xdr:colOff>9525</xdr:colOff>
      <xdr:row>100</xdr:row>
      <xdr:rowOff>9525</xdr:rowOff>
    </xdr:to>
    <xdr:pic>
      <xdr:nvPicPr>
        <xdr:cNvPr id="85" name="그림 84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9708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2</xdr:col>
      <xdr:colOff>9525</xdr:colOff>
      <xdr:row>86</xdr:row>
      <xdr:rowOff>9525</xdr:rowOff>
    </xdr:to>
    <xdr:pic>
      <xdr:nvPicPr>
        <xdr:cNvPr id="86" name="그림 85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24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2</xdr:col>
      <xdr:colOff>9525</xdr:colOff>
      <xdr:row>110</xdr:row>
      <xdr:rowOff>9525</xdr:rowOff>
    </xdr:to>
    <xdr:pic>
      <xdr:nvPicPr>
        <xdr:cNvPr id="87" name="그림 86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2375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</xdr:col>
      <xdr:colOff>9525</xdr:colOff>
      <xdr:row>76</xdr:row>
      <xdr:rowOff>9525</xdr:rowOff>
    </xdr:to>
    <xdr:pic>
      <xdr:nvPicPr>
        <xdr:cNvPr id="88" name="그림 87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2908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2</xdr:col>
      <xdr:colOff>9525</xdr:colOff>
      <xdr:row>128</xdr:row>
      <xdr:rowOff>9525</xdr:rowOff>
    </xdr:to>
    <xdr:pic>
      <xdr:nvPicPr>
        <xdr:cNvPr id="89" name="그림 88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3975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9525</xdr:colOff>
      <xdr:row>44</xdr:row>
      <xdr:rowOff>9525</xdr:rowOff>
    </xdr:to>
    <xdr:pic>
      <xdr:nvPicPr>
        <xdr:cNvPr id="90" name="그림 89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57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2</xdr:col>
      <xdr:colOff>9525</xdr:colOff>
      <xdr:row>109</xdr:row>
      <xdr:rowOff>9525</xdr:rowOff>
    </xdr:to>
    <xdr:pic>
      <xdr:nvPicPr>
        <xdr:cNvPr id="91" name="그림 90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6642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9525</xdr:colOff>
      <xdr:row>34</xdr:row>
      <xdr:rowOff>9525</xdr:rowOff>
    </xdr:to>
    <xdr:pic>
      <xdr:nvPicPr>
        <xdr:cNvPr id="92" name="그림 91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176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9525</xdr:colOff>
      <xdr:row>38</xdr:row>
      <xdr:rowOff>9525</xdr:rowOff>
    </xdr:to>
    <xdr:pic>
      <xdr:nvPicPr>
        <xdr:cNvPr id="93" name="그림 92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709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9525</xdr:colOff>
      <xdr:row>70</xdr:row>
      <xdr:rowOff>9525</xdr:rowOff>
    </xdr:to>
    <xdr:pic>
      <xdr:nvPicPr>
        <xdr:cNvPr id="94" name="그림 93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9309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</xdr:col>
      <xdr:colOff>9525</xdr:colOff>
      <xdr:row>87</xdr:row>
      <xdr:rowOff>9525</xdr:rowOff>
    </xdr:to>
    <xdr:pic>
      <xdr:nvPicPr>
        <xdr:cNvPr id="95" name="그림 94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9843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2</xdr:col>
      <xdr:colOff>9525</xdr:colOff>
      <xdr:row>74</xdr:row>
      <xdr:rowOff>9525</xdr:rowOff>
    </xdr:to>
    <xdr:pic>
      <xdr:nvPicPr>
        <xdr:cNvPr id="96" name="그림 95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0376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9525</xdr:colOff>
      <xdr:row>82</xdr:row>
      <xdr:rowOff>9525</xdr:rowOff>
    </xdr:to>
    <xdr:pic>
      <xdr:nvPicPr>
        <xdr:cNvPr id="97" name="그림 96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0909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9525</xdr:colOff>
      <xdr:row>47</xdr:row>
      <xdr:rowOff>9525</xdr:rowOff>
    </xdr:to>
    <xdr:pic>
      <xdr:nvPicPr>
        <xdr:cNvPr id="99" name="그림 98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1976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</xdr:col>
      <xdr:colOff>9525</xdr:colOff>
      <xdr:row>95</xdr:row>
      <xdr:rowOff>9525</xdr:rowOff>
    </xdr:to>
    <xdr:pic>
      <xdr:nvPicPr>
        <xdr:cNvPr id="100" name="그림 99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2510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2</xdr:col>
      <xdr:colOff>9525</xdr:colOff>
      <xdr:row>124</xdr:row>
      <xdr:rowOff>9525</xdr:rowOff>
    </xdr:to>
    <xdr:pic>
      <xdr:nvPicPr>
        <xdr:cNvPr id="101" name="그림 100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3043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9525</xdr:colOff>
      <xdr:row>93</xdr:row>
      <xdr:rowOff>9525</xdr:rowOff>
    </xdr:to>
    <xdr:pic>
      <xdr:nvPicPr>
        <xdr:cNvPr id="102" name="그림 101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4643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9525</xdr:colOff>
      <xdr:row>51</xdr:row>
      <xdr:rowOff>9525</xdr:rowOff>
    </xdr:to>
    <xdr:pic>
      <xdr:nvPicPr>
        <xdr:cNvPr id="103" name="그림 102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5177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2</xdr:col>
      <xdr:colOff>9525</xdr:colOff>
      <xdr:row>136</xdr:row>
      <xdr:rowOff>9525</xdr:rowOff>
    </xdr:to>
    <xdr:pic>
      <xdr:nvPicPr>
        <xdr:cNvPr id="104" name="그림 103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71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9525</xdr:colOff>
      <xdr:row>41</xdr:row>
      <xdr:rowOff>9525</xdr:rowOff>
    </xdr:to>
    <xdr:pic>
      <xdr:nvPicPr>
        <xdr:cNvPr id="105" name="그림 104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0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2</xdr:col>
      <xdr:colOff>9525</xdr:colOff>
      <xdr:row>81</xdr:row>
      <xdr:rowOff>9525</xdr:rowOff>
    </xdr:to>
    <xdr:pic>
      <xdr:nvPicPr>
        <xdr:cNvPr id="106" name="그림 105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90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9525</xdr:colOff>
      <xdr:row>57</xdr:row>
      <xdr:rowOff>9525</xdr:rowOff>
    </xdr:to>
    <xdr:pic>
      <xdr:nvPicPr>
        <xdr:cNvPr id="107" name="그림 106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773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2</xdr:col>
      <xdr:colOff>9525</xdr:colOff>
      <xdr:row>97</xdr:row>
      <xdr:rowOff>9525</xdr:rowOff>
    </xdr:to>
    <xdr:pic>
      <xdr:nvPicPr>
        <xdr:cNvPr id="108" name="그림 107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6378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2</xdr:col>
      <xdr:colOff>9525</xdr:colOff>
      <xdr:row>107</xdr:row>
      <xdr:rowOff>9525</xdr:rowOff>
    </xdr:to>
    <xdr:pic>
      <xdr:nvPicPr>
        <xdr:cNvPr id="109" name="그림 108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691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</xdr:col>
      <xdr:colOff>9525</xdr:colOff>
      <xdr:row>89</xdr:row>
      <xdr:rowOff>9525</xdr:rowOff>
    </xdr:to>
    <xdr:pic>
      <xdr:nvPicPr>
        <xdr:cNvPr id="98" name="그림 97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7978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2</xdr:col>
      <xdr:colOff>9525</xdr:colOff>
      <xdr:row>88</xdr:row>
      <xdr:rowOff>9525</xdr:rowOff>
    </xdr:to>
    <xdr:pic>
      <xdr:nvPicPr>
        <xdr:cNvPr id="110" name="그림 109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8512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9525</xdr:colOff>
      <xdr:row>40</xdr:row>
      <xdr:rowOff>9525</xdr:rowOff>
    </xdr:to>
    <xdr:pic>
      <xdr:nvPicPr>
        <xdr:cNvPr id="111" name="그림 110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9045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9525</xdr:colOff>
      <xdr:row>17</xdr:row>
      <xdr:rowOff>9525</xdr:rowOff>
    </xdr:to>
    <xdr:pic>
      <xdr:nvPicPr>
        <xdr:cNvPr id="112" name="그림 111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9578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9525</xdr:colOff>
      <xdr:row>4</xdr:row>
      <xdr:rowOff>9525</xdr:rowOff>
    </xdr:to>
    <xdr:pic>
      <xdr:nvPicPr>
        <xdr:cNvPr id="113" name="그림 112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0112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9525</xdr:colOff>
      <xdr:row>10</xdr:row>
      <xdr:rowOff>9525</xdr:rowOff>
    </xdr:to>
    <xdr:pic>
      <xdr:nvPicPr>
        <xdr:cNvPr id="114" name="그림 113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0645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9525</xdr:colOff>
      <xdr:row>31</xdr:row>
      <xdr:rowOff>9525</xdr:rowOff>
    </xdr:to>
    <xdr:pic>
      <xdr:nvPicPr>
        <xdr:cNvPr id="115" name="그림 114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1179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2</xdr:col>
      <xdr:colOff>9525</xdr:colOff>
      <xdr:row>85</xdr:row>
      <xdr:rowOff>9525</xdr:rowOff>
    </xdr:to>
    <xdr:pic>
      <xdr:nvPicPr>
        <xdr:cNvPr id="116" name="그림 115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1712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9525</xdr:colOff>
      <xdr:row>11</xdr:row>
      <xdr:rowOff>9525</xdr:rowOff>
    </xdr:to>
    <xdr:pic>
      <xdr:nvPicPr>
        <xdr:cNvPr id="117" name="그림 116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224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9525</xdr:colOff>
      <xdr:row>8</xdr:row>
      <xdr:rowOff>9525</xdr:rowOff>
    </xdr:to>
    <xdr:pic>
      <xdr:nvPicPr>
        <xdr:cNvPr id="118" name="그림 117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2779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9525</xdr:colOff>
      <xdr:row>45</xdr:row>
      <xdr:rowOff>9525</xdr:rowOff>
    </xdr:to>
    <xdr:pic>
      <xdr:nvPicPr>
        <xdr:cNvPr id="119" name="그림 118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3312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9525</xdr:colOff>
      <xdr:row>84</xdr:row>
      <xdr:rowOff>9525</xdr:rowOff>
    </xdr:to>
    <xdr:pic>
      <xdr:nvPicPr>
        <xdr:cNvPr id="120" name="그림 119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3846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2</xdr:col>
      <xdr:colOff>9457</xdr:colOff>
      <xdr:row>64</xdr:row>
      <xdr:rowOff>9457</xdr:rowOff>
    </xdr:to>
    <xdr:pic>
      <xdr:nvPicPr>
        <xdr:cNvPr id="123" name="그림 122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8242875"/>
          <a:ext cx="542857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2</xdr:col>
      <xdr:colOff>9525</xdr:colOff>
      <xdr:row>117</xdr:row>
      <xdr:rowOff>9525</xdr:rowOff>
    </xdr:to>
    <xdr:pic>
      <xdr:nvPicPr>
        <xdr:cNvPr id="121" name="그림 120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4379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9525</xdr:colOff>
      <xdr:row>39</xdr:row>
      <xdr:rowOff>9525</xdr:rowOff>
    </xdr:to>
    <xdr:pic>
      <xdr:nvPicPr>
        <xdr:cNvPr id="124" name="그림 123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239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9525</xdr:colOff>
      <xdr:row>92</xdr:row>
      <xdr:rowOff>9525</xdr:rowOff>
    </xdr:to>
    <xdr:pic>
      <xdr:nvPicPr>
        <xdr:cNvPr id="58" name="그림 57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4912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2</xdr:col>
      <xdr:colOff>9525</xdr:colOff>
      <xdr:row>101</xdr:row>
      <xdr:rowOff>9525</xdr:rowOff>
    </xdr:to>
    <xdr:pic>
      <xdr:nvPicPr>
        <xdr:cNvPr id="122" name="그림 121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5446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9525</xdr:colOff>
      <xdr:row>28</xdr:row>
      <xdr:rowOff>9525</xdr:rowOff>
    </xdr:to>
    <xdr:pic>
      <xdr:nvPicPr>
        <xdr:cNvPr id="125" name="그림 124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5979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9525</xdr:colOff>
      <xdr:row>59</xdr:row>
      <xdr:rowOff>9525</xdr:rowOff>
    </xdr:to>
    <xdr:pic>
      <xdr:nvPicPr>
        <xdr:cNvPr id="126" name="그림 125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6513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2</xdr:col>
      <xdr:colOff>9525</xdr:colOff>
      <xdr:row>137</xdr:row>
      <xdr:rowOff>9525</xdr:rowOff>
    </xdr:to>
    <xdr:pic>
      <xdr:nvPicPr>
        <xdr:cNvPr id="127" name="그림 126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7046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2</xdr:col>
      <xdr:colOff>9525</xdr:colOff>
      <xdr:row>135</xdr:row>
      <xdr:rowOff>9525</xdr:rowOff>
    </xdr:to>
    <xdr:pic>
      <xdr:nvPicPr>
        <xdr:cNvPr id="128" name="그림 12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7579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9525</xdr:colOff>
      <xdr:row>18</xdr:row>
      <xdr:rowOff>9525</xdr:rowOff>
    </xdr:to>
    <xdr:pic>
      <xdr:nvPicPr>
        <xdr:cNvPr id="129" name="그림 12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8113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9525</xdr:colOff>
      <xdr:row>14</xdr:row>
      <xdr:rowOff>9525</xdr:rowOff>
    </xdr:to>
    <xdr:pic>
      <xdr:nvPicPr>
        <xdr:cNvPr id="131" name="그림 130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8646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9525</xdr:colOff>
      <xdr:row>6</xdr:row>
      <xdr:rowOff>9525</xdr:rowOff>
    </xdr:to>
    <xdr:pic>
      <xdr:nvPicPr>
        <xdr:cNvPr id="132" name="그림 131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9180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9525</xdr:colOff>
      <xdr:row>37</xdr:row>
      <xdr:rowOff>9525</xdr:rowOff>
    </xdr:to>
    <xdr:pic>
      <xdr:nvPicPr>
        <xdr:cNvPr id="133" name="그림 132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9713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9525</xdr:colOff>
      <xdr:row>32</xdr:row>
      <xdr:rowOff>9525</xdr:rowOff>
    </xdr:to>
    <xdr:pic>
      <xdr:nvPicPr>
        <xdr:cNvPr id="130" name="그림 129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0246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9525</xdr:colOff>
      <xdr:row>5</xdr:row>
      <xdr:rowOff>9525</xdr:rowOff>
    </xdr:to>
    <xdr:pic>
      <xdr:nvPicPr>
        <xdr:cNvPr id="134" name="그림 13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38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2</xdr:col>
      <xdr:colOff>9525</xdr:colOff>
      <xdr:row>126</xdr:row>
      <xdr:rowOff>9525</xdr:rowOff>
    </xdr:to>
    <xdr:pic>
      <xdr:nvPicPr>
        <xdr:cNvPr id="135" name="그림 13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5446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2</xdr:col>
      <xdr:colOff>9525</xdr:colOff>
      <xdr:row>141</xdr:row>
      <xdr:rowOff>9525</xdr:rowOff>
    </xdr:to>
    <xdr:pic>
      <xdr:nvPicPr>
        <xdr:cNvPr id="136" name="그림 13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1847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2</xdr:col>
      <xdr:colOff>9525</xdr:colOff>
      <xdr:row>145</xdr:row>
      <xdr:rowOff>9525</xdr:rowOff>
    </xdr:to>
    <xdr:pic>
      <xdr:nvPicPr>
        <xdr:cNvPr id="137" name="그림 13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2380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2</xdr:col>
      <xdr:colOff>9525</xdr:colOff>
      <xdr:row>142</xdr:row>
      <xdr:rowOff>9525</xdr:rowOff>
    </xdr:to>
    <xdr:pic>
      <xdr:nvPicPr>
        <xdr:cNvPr id="138" name="그림 13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2913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2</xdr:col>
      <xdr:colOff>9525</xdr:colOff>
      <xdr:row>138</xdr:row>
      <xdr:rowOff>9525</xdr:rowOff>
    </xdr:to>
    <xdr:pic>
      <xdr:nvPicPr>
        <xdr:cNvPr id="139" name="그림 13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3447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2</xdr:col>
      <xdr:colOff>9525</xdr:colOff>
      <xdr:row>144</xdr:row>
      <xdr:rowOff>9525</xdr:rowOff>
    </xdr:to>
    <xdr:pic>
      <xdr:nvPicPr>
        <xdr:cNvPr id="140" name="그림 13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3980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2</xdr:col>
      <xdr:colOff>9525</xdr:colOff>
      <xdr:row>139</xdr:row>
      <xdr:rowOff>9525</xdr:rowOff>
    </xdr:to>
    <xdr:pic>
      <xdr:nvPicPr>
        <xdr:cNvPr id="141" name="그림 140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4514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2</xdr:col>
      <xdr:colOff>9525</xdr:colOff>
      <xdr:row>143</xdr:row>
      <xdr:rowOff>9525</xdr:rowOff>
    </xdr:to>
    <xdr:pic>
      <xdr:nvPicPr>
        <xdr:cNvPr id="142" name="그림 14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5047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9525</xdr:colOff>
      <xdr:row>44</xdr:row>
      <xdr:rowOff>9525</xdr:rowOff>
    </xdr:to>
    <xdr:pic>
      <xdr:nvPicPr>
        <xdr:cNvPr id="143" name="그림 14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1174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9525</xdr:colOff>
      <xdr:row>43</xdr:row>
      <xdr:rowOff>9525</xdr:rowOff>
    </xdr:to>
    <xdr:pic>
      <xdr:nvPicPr>
        <xdr:cNvPr id="144" name="그림 14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640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9525</xdr:colOff>
      <xdr:row>7</xdr:row>
      <xdr:rowOff>9525</xdr:rowOff>
    </xdr:to>
    <xdr:pic>
      <xdr:nvPicPr>
        <xdr:cNvPr id="145" name="그림 144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5580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2</xdr:col>
      <xdr:colOff>9525</xdr:colOff>
      <xdr:row>146</xdr:row>
      <xdr:rowOff>9525</xdr:rowOff>
    </xdr:to>
    <xdr:pic>
      <xdr:nvPicPr>
        <xdr:cNvPr id="146" name="그림 145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6114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2</xdr:col>
      <xdr:colOff>9525</xdr:colOff>
      <xdr:row>140</xdr:row>
      <xdr:rowOff>9525</xdr:rowOff>
    </xdr:to>
    <xdr:pic>
      <xdr:nvPicPr>
        <xdr:cNvPr id="147" name="그림 146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6647675"/>
          <a:ext cx="542925" cy="542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2</xdr:col>
      <xdr:colOff>9525</xdr:colOff>
      <xdr:row>21</xdr:row>
      <xdr:rowOff>9525</xdr:rowOff>
    </xdr:to>
    <xdr:pic>
      <xdr:nvPicPr>
        <xdr:cNvPr id="95" name="그림 9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173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9525</xdr:colOff>
      <xdr:row>61</xdr:row>
      <xdr:rowOff>9525</xdr:rowOff>
    </xdr:to>
    <xdr:pic>
      <xdr:nvPicPr>
        <xdr:cNvPr id="126" name="그림 12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6378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9525</xdr:colOff>
      <xdr:row>38</xdr:row>
      <xdr:rowOff>9525</xdr:rowOff>
    </xdr:to>
    <xdr:pic>
      <xdr:nvPicPr>
        <xdr:cNvPr id="127" name="그림 1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640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2</xdr:col>
      <xdr:colOff>9525</xdr:colOff>
      <xdr:row>85</xdr:row>
      <xdr:rowOff>9525</xdr:rowOff>
    </xdr:to>
    <xdr:pic>
      <xdr:nvPicPr>
        <xdr:cNvPr id="128" name="그림 12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1842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</xdr:col>
      <xdr:colOff>9525</xdr:colOff>
      <xdr:row>69</xdr:row>
      <xdr:rowOff>9525</xdr:rowOff>
    </xdr:to>
    <xdr:pic>
      <xdr:nvPicPr>
        <xdr:cNvPr id="129" name="그림 1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8641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2</xdr:col>
      <xdr:colOff>9525</xdr:colOff>
      <xdr:row>104</xdr:row>
      <xdr:rowOff>9525</xdr:rowOff>
    </xdr:to>
    <xdr:pic>
      <xdr:nvPicPr>
        <xdr:cNvPr id="130" name="그림 12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9309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2</xdr:col>
      <xdr:colOff>9525</xdr:colOff>
      <xdr:row>73</xdr:row>
      <xdr:rowOff>9525</xdr:rowOff>
    </xdr:to>
    <xdr:pic>
      <xdr:nvPicPr>
        <xdr:cNvPr id="131" name="그림 13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691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9525</xdr:colOff>
      <xdr:row>63</xdr:row>
      <xdr:rowOff>9525</xdr:rowOff>
    </xdr:to>
    <xdr:pic>
      <xdr:nvPicPr>
        <xdr:cNvPr id="132" name="그림 13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4509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9525</xdr:colOff>
      <xdr:row>11</xdr:row>
      <xdr:rowOff>9525</xdr:rowOff>
    </xdr:to>
    <xdr:pic>
      <xdr:nvPicPr>
        <xdr:cNvPr id="133" name="그림 13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38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9525</xdr:colOff>
      <xdr:row>51</xdr:row>
      <xdr:rowOff>9525</xdr:rowOff>
    </xdr:to>
    <xdr:pic>
      <xdr:nvPicPr>
        <xdr:cNvPr id="134" name="그림 1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1707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2</xdr:col>
      <xdr:colOff>9525</xdr:colOff>
      <xdr:row>94</xdr:row>
      <xdr:rowOff>9525</xdr:rowOff>
    </xdr:to>
    <xdr:pic>
      <xdr:nvPicPr>
        <xdr:cNvPr id="135" name="그림 13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5311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9525</xdr:colOff>
      <xdr:row>39</xdr:row>
      <xdr:rowOff>9525</xdr:rowOff>
    </xdr:to>
    <xdr:pic>
      <xdr:nvPicPr>
        <xdr:cNvPr id="136" name="그림 13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584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9525</xdr:colOff>
      <xdr:row>91</xdr:row>
      <xdr:rowOff>9525</xdr:rowOff>
    </xdr:to>
    <xdr:pic>
      <xdr:nvPicPr>
        <xdr:cNvPr id="137" name="그림 13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6642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2</xdr:col>
      <xdr:colOff>9525</xdr:colOff>
      <xdr:row>99</xdr:row>
      <xdr:rowOff>9525</xdr:rowOff>
    </xdr:to>
    <xdr:pic>
      <xdr:nvPicPr>
        <xdr:cNvPr id="138" name="그림 13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2510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9525</xdr:colOff>
      <xdr:row>60</xdr:row>
      <xdr:rowOff>9525</xdr:rowOff>
    </xdr:to>
    <xdr:pic>
      <xdr:nvPicPr>
        <xdr:cNvPr id="139" name="그림 13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4907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9525</xdr:colOff>
      <xdr:row>50</xdr:row>
      <xdr:rowOff>9525</xdr:rowOff>
    </xdr:to>
    <xdr:pic>
      <xdr:nvPicPr>
        <xdr:cNvPr id="140" name="그림 13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373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9525</xdr:colOff>
      <xdr:row>13</xdr:row>
      <xdr:rowOff>9525</xdr:rowOff>
    </xdr:to>
    <xdr:pic>
      <xdr:nvPicPr>
        <xdr:cNvPr id="141" name="그림 14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506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</xdr:col>
      <xdr:colOff>9525</xdr:colOff>
      <xdr:row>95</xdr:row>
      <xdr:rowOff>9525</xdr:rowOff>
    </xdr:to>
    <xdr:pic>
      <xdr:nvPicPr>
        <xdr:cNvPr id="142" name="그림 14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57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</xdr:col>
      <xdr:colOff>9525</xdr:colOff>
      <xdr:row>75</xdr:row>
      <xdr:rowOff>9525</xdr:rowOff>
    </xdr:to>
    <xdr:pic>
      <xdr:nvPicPr>
        <xdr:cNvPr id="143" name="그림 14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917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9525</xdr:colOff>
      <xdr:row>57</xdr:row>
      <xdr:rowOff>9525</xdr:rowOff>
    </xdr:to>
    <xdr:pic>
      <xdr:nvPicPr>
        <xdr:cNvPr id="144" name="그림 14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2774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9525</xdr:colOff>
      <xdr:row>52</xdr:row>
      <xdr:rowOff>9525</xdr:rowOff>
    </xdr:to>
    <xdr:pic>
      <xdr:nvPicPr>
        <xdr:cNvPr id="145" name="그림 14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3975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2</xdr:col>
      <xdr:colOff>9525</xdr:colOff>
      <xdr:row>103</xdr:row>
      <xdr:rowOff>9525</xdr:rowOff>
    </xdr:to>
    <xdr:pic>
      <xdr:nvPicPr>
        <xdr:cNvPr id="146" name="그림 14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9843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2</xdr:col>
      <xdr:colOff>9525</xdr:colOff>
      <xdr:row>102</xdr:row>
      <xdr:rowOff>9525</xdr:rowOff>
    </xdr:to>
    <xdr:pic>
      <xdr:nvPicPr>
        <xdr:cNvPr id="147" name="그림 14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8776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2</xdr:col>
      <xdr:colOff>9525</xdr:colOff>
      <xdr:row>109</xdr:row>
      <xdr:rowOff>9525</xdr:rowOff>
    </xdr:to>
    <xdr:pic>
      <xdr:nvPicPr>
        <xdr:cNvPr id="148" name="그림 14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1976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2</xdr:col>
      <xdr:colOff>9525</xdr:colOff>
      <xdr:row>78</xdr:row>
      <xdr:rowOff>9525</xdr:rowOff>
    </xdr:to>
    <xdr:pic>
      <xdr:nvPicPr>
        <xdr:cNvPr id="149" name="그림 14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24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9525</xdr:colOff>
      <xdr:row>19</xdr:row>
      <xdr:rowOff>9525</xdr:rowOff>
    </xdr:to>
    <xdr:pic>
      <xdr:nvPicPr>
        <xdr:cNvPr id="150" name="그림 14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173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9525</xdr:colOff>
      <xdr:row>42</xdr:row>
      <xdr:rowOff>9525</xdr:rowOff>
    </xdr:to>
    <xdr:pic>
      <xdr:nvPicPr>
        <xdr:cNvPr id="151" name="그림 15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507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9525</xdr:colOff>
      <xdr:row>84</xdr:row>
      <xdr:rowOff>9525</xdr:rowOff>
    </xdr:to>
    <xdr:pic>
      <xdr:nvPicPr>
        <xdr:cNvPr id="152" name="그림 15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3442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2</xdr:col>
      <xdr:colOff>9525</xdr:colOff>
      <xdr:row>88</xdr:row>
      <xdr:rowOff>9525</xdr:rowOff>
    </xdr:to>
    <xdr:pic>
      <xdr:nvPicPr>
        <xdr:cNvPr id="153" name="그림 15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042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9525</xdr:colOff>
      <xdr:row>35</xdr:row>
      <xdr:rowOff>9525</xdr:rowOff>
    </xdr:to>
    <xdr:pic>
      <xdr:nvPicPr>
        <xdr:cNvPr id="154" name="그림 15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3975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9525</xdr:colOff>
      <xdr:row>47</xdr:row>
      <xdr:rowOff>9525</xdr:rowOff>
    </xdr:to>
    <xdr:pic>
      <xdr:nvPicPr>
        <xdr:cNvPr id="155" name="그림 15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3442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2</xdr:col>
      <xdr:colOff>9525</xdr:colOff>
      <xdr:row>100</xdr:row>
      <xdr:rowOff>9525</xdr:rowOff>
    </xdr:to>
    <xdr:pic>
      <xdr:nvPicPr>
        <xdr:cNvPr id="156" name="그림 15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8776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</xdr:col>
      <xdr:colOff>9525</xdr:colOff>
      <xdr:row>71</xdr:row>
      <xdr:rowOff>9525</xdr:rowOff>
    </xdr:to>
    <xdr:pic>
      <xdr:nvPicPr>
        <xdr:cNvPr id="157" name="그림 15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8108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2</xdr:col>
      <xdr:colOff>9525</xdr:colOff>
      <xdr:row>98</xdr:row>
      <xdr:rowOff>9525</xdr:rowOff>
    </xdr:to>
    <xdr:pic>
      <xdr:nvPicPr>
        <xdr:cNvPr id="158" name="그림 15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9843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2</xdr:col>
      <xdr:colOff>9525</xdr:colOff>
      <xdr:row>67</xdr:row>
      <xdr:rowOff>9525</xdr:rowOff>
    </xdr:to>
    <xdr:pic>
      <xdr:nvPicPr>
        <xdr:cNvPr id="159" name="그림 15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974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2</xdr:col>
      <xdr:colOff>9525</xdr:colOff>
      <xdr:row>107</xdr:row>
      <xdr:rowOff>9525</xdr:rowOff>
    </xdr:to>
    <xdr:pic>
      <xdr:nvPicPr>
        <xdr:cNvPr id="160" name="그림 15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1976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9525</xdr:colOff>
      <xdr:row>49</xdr:row>
      <xdr:rowOff>9525</xdr:rowOff>
    </xdr:to>
    <xdr:pic>
      <xdr:nvPicPr>
        <xdr:cNvPr id="161" name="그림 16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9045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9525</xdr:colOff>
      <xdr:row>25</xdr:row>
      <xdr:rowOff>9525</xdr:rowOff>
    </xdr:to>
    <xdr:pic>
      <xdr:nvPicPr>
        <xdr:cNvPr id="162" name="그림 16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239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9525</xdr:colOff>
      <xdr:row>77</xdr:row>
      <xdr:rowOff>9525</xdr:rowOff>
    </xdr:to>
    <xdr:pic>
      <xdr:nvPicPr>
        <xdr:cNvPr id="163" name="그림 16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24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9525</xdr:colOff>
      <xdr:row>65</xdr:row>
      <xdr:rowOff>9525</xdr:rowOff>
    </xdr:to>
    <xdr:pic>
      <xdr:nvPicPr>
        <xdr:cNvPr id="164" name="그림 16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9578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9525</xdr:colOff>
      <xdr:row>56</xdr:row>
      <xdr:rowOff>9525</xdr:rowOff>
    </xdr:to>
    <xdr:pic>
      <xdr:nvPicPr>
        <xdr:cNvPr id="165" name="그림 16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6378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9525</xdr:colOff>
      <xdr:row>82</xdr:row>
      <xdr:rowOff>9525</xdr:rowOff>
    </xdr:to>
    <xdr:pic>
      <xdr:nvPicPr>
        <xdr:cNvPr id="166" name="그림 16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6642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9525</xdr:colOff>
      <xdr:row>40</xdr:row>
      <xdr:rowOff>9525</xdr:rowOff>
    </xdr:to>
    <xdr:pic>
      <xdr:nvPicPr>
        <xdr:cNvPr id="167" name="그림 16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3442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9525</xdr:colOff>
      <xdr:row>59</xdr:row>
      <xdr:rowOff>9525</xdr:rowOff>
    </xdr:to>
    <xdr:pic>
      <xdr:nvPicPr>
        <xdr:cNvPr id="168" name="그림 16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4907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9525</xdr:colOff>
      <xdr:row>70</xdr:row>
      <xdr:rowOff>9525</xdr:rowOff>
    </xdr:to>
    <xdr:pic>
      <xdr:nvPicPr>
        <xdr:cNvPr id="169" name="그림 16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7574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2</xdr:col>
      <xdr:colOff>9525</xdr:colOff>
      <xdr:row>111</xdr:row>
      <xdr:rowOff>9525</xdr:rowOff>
    </xdr:to>
    <xdr:pic>
      <xdr:nvPicPr>
        <xdr:cNvPr id="170" name="그림 16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0645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2</xdr:col>
      <xdr:colOff>9525</xdr:colOff>
      <xdr:row>105</xdr:row>
      <xdr:rowOff>9525</xdr:rowOff>
    </xdr:to>
    <xdr:pic>
      <xdr:nvPicPr>
        <xdr:cNvPr id="171" name="그림 17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5710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2</xdr:col>
      <xdr:colOff>9525</xdr:colOff>
      <xdr:row>80</xdr:row>
      <xdr:rowOff>9525</xdr:rowOff>
    </xdr:to>
    <xdr:pic>
      <xdr:nvPicPr>
        <xdr:cNvPr id="172" name="그림 17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4509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2</xdr:col>
      <xdr:colOff>9525</xdr:colOff>
      <xdr:row>101</xdr:row>
      <xdr:rowOff>9525</xdr:rowOff>
    </xdr:to>
    <xdr:pic>
      <xdr:nvPicPr>
        <xdr:cNvPr id="173" name="그림 17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5042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9525</xdr:colOff>
      <xdr:row>31</xdr:row>
      <xdr:rowOff>9525</xdr:rowOff>
    </xdr:to>
    <xdr:pic>
      <xdr:nvPicPr>
        <xdr:cNvPr id="174" name="그림 17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5306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2</xdr:col>
      <xdr:colOff>9525</xdr:colOff>
      <xdr:row>79</xdr:row>
      <xdr:rowOff>9525</xdr:rowOff>
    </xdr:to>
    <xdr:pic>
      <xdr:nvPicPr>
        <xdr:cNvPr id="175" name="그림 17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6243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9525</xdr:colOff>
      <xdr:row>17</xdr:row>
      <xdr:rowOff>9525</xdr:rowOff>
    </xdr:to>
    <xdr:pic>
      <xdr:nvPicPr>
        <xdr:cNvPr id="176" name="그림 17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1572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2</xdr:col>
      <xdr:colOff>9525</xdr:colOff>
      <xdr:row>110</xdr:row>
      <xdr:rowOff>9525</xdr:rowOff>
    </xdr:to>
    <xdr:pic>
      <xdr:nvPicPr>
        <xdr:cNvPr id="177" name="그림 17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7310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9525</xdr:colOff>
      <xdr:row>12</xdr:row>
      <xdr:rowOff>9525</xdr:rowOff>
    </xdr:to>
    <xdr:pic>
      <xdr:nvPicPr>
        <xdr:cNvPr id="178" name="그림 177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972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9525</xdr:colOff>
      <xdr:row>45</xdr:row>
      <xdr:rowOff>9525</xdr:rowOff>
    </xdr:to>
    <xdr:pic>
      <xdr:nvPicPr>
        <xdr:cNvPr id="179" name="그림 17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9573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9525</xdr:colOff>
      <xdr:row>58</xdr:row>
      <xdr:rowOff>9525</xdr:rowOff>
    </xdr:to>
    <xdr:pic>
      <xdr:nvPicPr>
        <xdr:cNvPr id="180" name="그림 17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4374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9525</xdr:colOff>
      <xdr:row>29</xdr:row>
      <xdr:rowOff>9525</xdr:rowOff>
    </xdr:to>
    <xdr:pic>
      <xdr:nvPicPr>
        <xdr:cNvPr id="181" name="그림 180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4773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9525</xdr:colOff>
      <xdr:row>15</xdr:row>
      <xdr:rowOff>9525</xdr:rowOff>
    </xdr:to>
    <xdr:pic>
      <xdr:nvPicPr>
        <xdr:cNvPr id="182" name="그림 18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7440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9525</xdr:colOff>
      <xdr:row>54</xdr:row>
      <xdr:rowOff>9525</xdr:rowOff>
    </xdr:to>
    <xdr:pic>
      <xdr:nvPicPr>
        <xdr:cNvPr id="183" name="그림 18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2774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2</xdr:col>
      <xdr:colOff>9525</xdr:colOff>
      <xdr:row>64</xdr:row>
      <xdr:rowOff>9525</xdr:rowOff>
    </xdr:to>
    <xdr:pic>
      <xdr:nvPicPr>
        <xdr:cNvPr id="184" name="그림 18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6508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</xdr:col>
      <xdr:colOff>9525</xdr:colOff>
      <xdr:row>83</xdr:row>
      <xdr:rowOff>9525</xdr:rowOff>
    </xdr:to>
    <xdr:pic>
      <xdr:nvPicPr>
        <xdr:cNvPr id="185" name="그림 18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2908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2</xdr:col>
      <xdr:colOff>9525</xdr:colOff>
      <xdr:row>106</xdr:row>
      <xdr:rowOff>9525</xdr:rowOff>
    </xdr:to>
    <xdr:pic>
      <xdr:nvPicPr>
        <xdr:cNvPr id="186" name="그림 18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4110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2</xdr:col>
      <xdr:colOff>9525</xdr:colOff>
      <xdr:row>66</xdr:row>
      <xdr:rowOff>9525</xdr:rowOff>
    </xdr:to>
    <xdr:pic>
      <xdr:nvPicPr>
        <xdr:cNvPr id="187" name="그림 18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557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9525</xdr:colOff>
      <xdr:row>30</xdr:row>
      <xdr:rowOff>9525</xdr:rowOff>
    </xdr:to>
    <xdr:pic>
      <xdr:nvPicPr>
        <xdr:cNvPr id="188" name="그림 18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5840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9525</xdr:colOff>
      <xdr:row>92</xdr:row>
      <xdr:rowOff>9525</xdr:rowOff>
    </xdr:to>
    <xdr:pic>
      <xdr:nvPicPr>
        <xdr:cNvPr id="189" name="그림 18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9843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2</xdr:col>
      <xdr:colOff>9525</xdr:colOff>
      <xdr:row>86</xdr:row>
      <xdr:rowOff>9525</xdr:rowOff>
    </xdr:to>
    <xdr:pic>
      <xdr:nvPicPr>
        <xdr:cNvPr id="190" name="그림 189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1842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9525</xdr:colOff>
      <xdr:row>46</xdr:row>
      <xdr:rowOff>9525</xdr:rowOff>
    </xdr:to>
    <xdr:pic>
      <xdr:nvPicPr>
        <xdr:cNvPr id="191" name="그림 190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9040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9525</xdr:colOff>
      <xdr:row>55</xdr:row>
      <xdr:rowOff>9525</xdr:rowOff>
    </xdr:to>
    <xdr:pic>
      <xdr:nvPicPr>
        <xdr:cNvPr id="192" name="그림 19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3841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9525</xdr:colOff>
      <xdr:row>72</xdr:row>
      <xdr:rowOff>9525</xdr:rowOff>
    </xdr:to>
    <xdr:pic>
      <xdr:nvPicPr>
        <xdr:cNvPr id="193" name="그림 19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8641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2</xdr:col>
      <xdr:colOff>9525</xdr:colOff>
      <xdr:row>97</xdr:row>
      <xdr:rowOff>9525</xdr:rowOff>
    </xdr:to>
    <xdr:pic>
      <xdr:nvPicPr>
        <xdr:cNvPr id="194" name="그림 19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1443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9525</xdr:colOff>
      <xdr:row>108</xdr:row>
      <xdr:rowOff>9525</xdr:rowOff>
    </xdr:to>
    <xdr:pic>
      <xdr:nvPicPr>
        <xdr:cNvPr id="195" name="그림 19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5177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9525</xdr:colOff>
      <xdr:row>48</xdr:row>
      <xdr:rowOff>9525</xdr:rowOff>
    </xdr:to>
    <xdr:pic>
      <xdr:nvPicPr>
        <xdr:cNvPr id="196" name="그림 19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0640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2</xdr:col>
      <xdr:colOff>9525</xdr:colOff>
      <xdr:row>74</xdr:row>
      <xdr:rowOff>9525</xdr:rowOff>
    </xdr:to>
    <xdr:pic>
      <xdr:nvPicPr>
        <xdr:cNvPr id="197" name="그림 19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6109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9525</xdr:colOff>
      <xdr:row>3</xdr:row>
      <xdr:rowOff>9525</xdr:rowOff>
    </xdr:to>
    <xdr:pic>
      <xdr:nvPicPr>
        <xdr:cNvPr id="198" name="그림 19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71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9525</xdr:colOff>
      <xdr:row>20</xdr:row>
      <xdr:rowOff>9525</xdr:rowOff>
    </xdr:to>
    <xdr:pic>
      <xdr:nvPicPr>
        <xdr:cNvPr id="199" name="그림 198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04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9525</xdr:colOff>
      <xdr:row>5</xdr:row>
      <xdr:rowOff>9525</xdr:rowOff>
    </xdr:to>
    <xdr:pic>
      <xdr:nvPicPr>
        <xdr:cNvPr id="200" name="그림 199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438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9525</xdr:colOff>
      <xdr:row>27</xdr:row>
      <xdr:rowOff>9525</xdr:rowOff>
    </xdr:to>
    <xdr:pic>
      <xdr:nvPicPr>
        <xdr:cNvPr id="201" name="그림 20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971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9525</xdr:colOff>
      <xdr:row>8</xdr:row>
      <xdr:rowOff>9525</xdr:rowOff>
    </xdr:to>
    <xdr:pic>
      <xdr:nvPicPr>
        <xdr:cNvPr id="202" name="그림 20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50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9525</xdr:colOff>
      <xdr:row>7</xdr:row>
      <xdr:rowOff>9525</xdr:rowOff>
    </xdr:to>
    <xdr:pic>
      <xdr:nvPicPr>
        <xdr:cNvPr id="203" name="그림 20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57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9525</xdr:colOff>
      <xdr:row>32</xdr:row>
      <xdr:rowOff>9525</xdr:rowOff>
    </xdr:to>
    <xdr:pic>
      <xdr:nvPicPr>
        <xdr:cNvPr id="204" name="그림 20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105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9525</xdr:colOff>
      <xdr:row>16</xdr:row>
      <xdr:rowOff>9525</xdr:rowOff>
    </xdr:to>
    <xdr:pic>
      <xdr:nvPicPr>
        <xdr:cNvPr id="205" name="그림 20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638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9525</xdr:colOff>
      <xdr:row>6</xdr:row>
      <xdr:rowOff>9525</xdr:rowOff>
    </xdr:to>
    <xdr:pic>
      <xdr:nvPicPr>
        <xdr:cNvPr id="206" name="그림 20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5172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9525</xdr:colOff>
      <xdr:row>33</xdr:row>
      <xdr:rowOff>9525</xdr:rowOff>
    </xdr:to>
    <xdr:pic>
      <xdr:nvPicPr>
        <xdr:cNvPr id="207" name="그림 20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5705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</xdr:col>
      <xdr:colOff>9525</xdr:colOff>
      <xdr:row>87</xdr:row>
      <xdr:rowOff>9525</xdr:rowOff>
    </xdr:to>
    <xdr:pic>
      <xdr:nvPicPr>
        <xdr:cNvPr id="208" name="그림 20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6238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9525</xdr:colOff>
      <xdr:row>41</xdr:row>
      <xdr:rowOff>9525</xdr:rowOff>
    </xdr:to>
    <xdr:pic>
      <xdr:nvPicPr>
        <xdr:cNvPr id="209" name="그림 20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6772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2</xdr:col>
      <xdr:colOff>9525</xdr:colOff>
      <xdr:row>96</xdr:row>
      <xdr:rowOff>9525</xdr:rowOff>
    </xdr:to>
    <xdr:pic>
      <xdr:nvPicPr>
        <xdr:cNvPr id="210" name="그림 20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7305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9525</xdr:colOff>
      <xdr:row>24</xdr:row>
      <xdr:rowOff>9525</xdr:rowOff>
    </xdr:to>
    <xdr:pic>
      <xdr:nvPicPr>
        <xdr:cNvPr id="211" name="그림 21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7839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</xdr:col>
      <xdr:colOff>9525</xdr:colOff>
      <xdr:row>76</xdr:row>
      <xdr:rowOff>9525</xdr:rowOff>
    </xdr:to>
    <xdr:pic>
      <xdr:nvPicPr>
        <xdr:cNvPr id="212" name="그림 21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8372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9525</xdr:colOff>
      <xdr:row>28</xdr:row>
      <xdr:rowOff>9525</xdr:rowOff>
    </xdr:to>
    <xdr:pic>
      <xdr:nvPicPr>
        <xdr:cNvPr id="213" name="그림 21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890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9525</xdr:colOff>
      <xdr:row>10</xdr:row>
      <xdr:rowOff>9525</xdr:rowOff>
    </xdr:to>
    <xdr:pic>
      <xdr:nvPicPr>
        <xdr:cNvPr id="214" name="그림 21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439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9525</xdr:colOff>
      <xdr:row>14</xdr:row>
      <xdr:rowOff>9525</xdr:rowOff>
    </xdr:to>
    <xdr:pic>
      <xdr:nvPicPr>
        <xdr:cNvPr id="215" name="그림 21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1039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9525</xdr:colOff>
      <xdr:row>18</xdr:row>
      <xdr:rowOff>9525</xdr:rowOff>
    </xdr:to>
    <xdr:pic>
      <xdr:nvPicPr>
        <xdr:cNvPr id="216" name="그림 21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2106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9525</xdr:colOff>
      <xdr:row>4</xdr:row>
      <xdr:rowOff>9525</xdr:rowOff>
    </xdr:to>
    <xdr:pic>
      <xdr:nvPicPr>
        <xdr:cNvPr id="217" name="그림 216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2639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9525</xdr:colOff>
      <xdr:row>34</xdr:row>
      <xdr:rowOff>9525</xdr:rowOff>
    </xdr:to>
    <xdr:pic>
      <xdr:nvPicPr>
        <xdr:cNvPr id="218" name="그림 21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6373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9525</xdr:colOff>
      <xdr:row>37</xdr:row>
      <xdr:rowOff>9525</xdr:rowOff>
    </xdr:to>
    <xdr:pic>
      <xdr:nvPicPr>
        <xdr:cNvPr id="219" name="그림 21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7973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9525</xdr:colOff>
      <xdr:row>44</xdr:row>
      <xdr:rowOff>9525</xdr:rowOff>
    </xdr:to>
    <xdr:pic>
      <xdr:nvPicPr>
        <xdr:cNvPr id="220" name="그림 219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0107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9525</xdr:colOff>
      <xdr:row>53</xdr:row>
      <xdr:rowOff>9525</xdr:rowOff>
    </xdr:to>
    <xdr:pic>
      <xdr:nvPicPr>
        <xdr:cNvPr id="221" name="그림 220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1707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9525</xdr:colOff>
      <xdr:row>68</xdr:row>
      <xdr:rowOff>9525</xdr:rowOff>
    </xdr:to>
    <xdr:pic>
      <xdr:nvPicPr>
        <xdr:cNvPr id="222" name="그림 221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7041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2</xdr:col>
      <xdr:colOff>9525</xdr:colOff>
      <xdr:row>81</xdr:row>
      <xdr:rowOff>9525</xdr:rowOff>
    </xdr:to>
    <xdr:pic>
      <xdr:nvPicPr>
        <xdr:cNvPr id="223" name="그림 222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1308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9525</xdr:colOff>
      <xdr:row>22</xdr:row>
      <xdr:rowOff>9525</xdr:rowOff>
    </xdr:to>
    <xdr:pic>
      <xdr:nvPicPr>
        <xdr:cNvPr id="228" name="그림 227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51044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9525</xdr:colOff>
      <xdr:row>36</xdr:row>
      <xdr:rowOff>9525</xdr:rowOff>
    </xdr:to>
    <xdr:pic>
      <xdr:nvPicPr>
        <xdr:cNvPr id="229" name="그림 228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50511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9525</xdr:colOff>
      <xdr:row>43</xdr:row>
      <xdr:rowOff>9525</xdr:rowOff>
    </xdr:to>
    <xdr:pic>
      <xdr:nvPicPr>
        <xdr:cNvPr id="230" name="그림 229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9977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</xdr:col>
      <xdr:colOff>9525</xdr:colOff>
      <xdr:row>89</xdr:row>
      <xdr:rowOff>9525</xdr:rowOff>
    </xdr:to>
    <xdr:pic>
      <xdr:nvPicPr>
        <xdr:cNvPr id="231" name="그림 230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8910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2</xdr:col>
      <xdr:colOff>9525</xdr:colOff>
      <xdr:row>90</xdr:row>
      <xdr:rowOff>9525</xdr:rowOff>
    </xdr:to>
    <xdr:pic>
      <xdr:nvPicPr>
        <xdr:cNvPr id="232" name="그림 231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9444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9525</xdr:colOff>
      <xdr:row>112</xdr:row>
      <xdr:rowOff>9525</xdr:rowOff>
    </xdr:to>
    <xdr:pic>
      <xdr:nvPicPr>
        <xdr:cNvPr id="233" name="그림 232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5584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2</xdr:col>
      <xdr:colOff>9525</xdr:colOff>
      <xdr:row>113</xdr:row>
      <xdr:rowOff>9525</xdr:rowOff>
    </xdr:to>
    <xdr:pic>
      <xdr:nvPicPr>
        <xdr:cNvPr id="234" name="그림 233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56378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9525</xdr:colOff>
      <xdr:row>91</xdr:row>
      <xdr:rowOff>9525</xdr:rowOff>
    </xdr:to>
    <xdr:pic>
      <xdr:nvPicPr>
        <xdr:cNvPr id="235" name="그림 2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56378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9525</xdr:colOff>
      <xdr:row>93</xdr:row>
      <xdr:rowOff>9525</xdr:rowOff>
    </xdr:to>
    <xdr:pic>
      <xdr:nvPicPr>
        <xdr:cNvPr id="236" name="그림 235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5691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9525</xdr:colOff>
      <xdr:row>62</xdr:row>
      <xdr:rowOff>9525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1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9525</xdr:colOff>
      <xdr:row>23</xdr:row>
      <xdr:rowOff>9525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04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9525</xdr:colOff>
      <xdr:row>9</xdr:row>
      <xdr:rowOff>9525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9045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9525</xdr:colOff>
      <xdr:row>26</xdr:row>
      <xdr:rowOff>9525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9045475"/>
          <a:ext cx="542925" cy="542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1905000</xdr:colOff>
      <xdr:row>2</xdr:row>
      <xdr:rowOff>0</xdr:rowOff>
    </xdr:from>
    <xdr:to>
      <xdr:col>3</xdr:col>
      <xdr:colOff>0</xdr:colOff>
      <xdr:row>3</xdr:row>
      <xdr:rowOff>9525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371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3</xdr:row>
      <xdr:rowOff>0</xdr:rowOff>
    </xdr:from>
    <xdr:to>
      <xdr:col>3</xdr:col>
      <xdr:colOff>0</xdr:colOff>
      <xdr:row>4</xdr:row>
      <xdr:rowOff>9525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904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4</xdr:row>
      <xdr:rowOff>0</xdr:rowOff>
    </xdr:from>
    <xdr:to>
      <xdr:col>3</xdr:col>
      <xdr:colOff>0</xdr:colOff>
      <xdr:row>5</xdr:row>
      <xdr:rowOff>9525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438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5</xdr:row>
      <xdr:rowOff>0</xdr:rowOff>
    </xdr:from>
    <xdr:to>
      <xdr:col>3</xdr:col>
      <xdr:colOff>0</xdr:colOff>
      <xdr:row>6</xdr:row>
      <xdr:rowOff>9525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971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6</xdr:row>
      <xdr:rowOff>0</xdr:rowOff>
    </xdr:from>
    <xdr:to>
      <xdr:col>3</xdr:col>
      <xdr:colOff>0</xdr:colOff>
      <xdr:row>7</xdr:row>
      <xdr:rowOff>9525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250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7</xdr:row>
      <xdr:rowOff>0</xdr:rowOff>
    </xdr:from>
    <xdr:to>
      <xdr:col>3</xdr:col>
      <xdr:colOff>0</xdr:colOff>
      <xdr:row>8</xdr:row>
      <xdr:rowOff>9525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3038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8</xdr:row>
      <xdr:rowOff>0</xdr:rowOff>
    </xdr:from>
    <xdr:to>
      <xdr:col>3</xdr:col>
      <xdr:colOff>0</xdr:colOff>
      <xdr:row>9</xdr:row>
      <xdr:rowOff>9525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357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9</xdr:row>
      <xdr:rowOff>0</xdr:rowOff>
    </xdr:from>
    <xdr:to>
      <xdr:col>3</xdr:col>
      <xdr:colOff>0</xdr:colOff>
      <xdr:row>10</xdr:row>
      <xdr:rowOff>9525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4105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10</xdr:row>
      <xdr:rowOff>0</xdr:rowOff>
    </xdr:from>
    <xdr:to>
      <xdr:col>3</xdr:col>
      <xdr:colOff>0</xdr:colOff>
      <xdr:row>11</xdr:row>
      <xdr:rowOff>9525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4638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11</xdr:row>
      <xdr:rowOff>0</xdr:rowOff>
    </xdr:from>
    <xdr:to>
      <xdr:col>3</xdr:col>
      <xdr:colOff>0</xdr:colOff>
      <xdr:row>12</xdr:row>
      <xdr:rowOff>9525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5172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12</xdr:row>
      <xdr:rowOff>0</xdr:rowOff>
    </xdr:from>
    <xdr:to>
      <xdr:col>3</xdr:col>
      <xdr:colOff>0</xdr:colOff>
      <xdr:row>13</xdr:row>
      <xdr:rowOff>9525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5705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13</xdr:row>
      <xdr:rowOff>0</xdr:rowOff>
    </xdr:from>
    <xdr:to>
      <xdr:col>3</xdr:col>
      <xdr:colOff>0</xdr:colOff>
      <xdr:row>14</xdr:row>
      <xdr:rowOff>9525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6238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14</xdr:row>
      <xdr:rowOff>0</xdr:rowOff>
    </xdr:from>
    <xdr:to>
      <xdr:col>3</xdr:col>
      <xdr:colOff>0</xdr:colOff>
      <xdr:row>15</xdr:row>
      <xdr:rowOff>9525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6772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15</xdr:row>
      <xdr:rowOff>0</xdr:rowOff>
    </xdr:from>
    <xdr:to>
      <xdr:col>3</xdr:col>
      <xdr:colOff>0</xdr:colOff>
      <xdr:row>16</xdr:row>
      <xdr:rowOff>9525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7305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15</xdr:row>
      <xdr:rowOff>523875</xdr:rowOff>
    </xdr:from>
    <xdr:to>
      <xdr:col>3</xdr:col>
      <xdr:colOff>0</xdr:colOff>
      <xdr:row>17</xdr:row>
      <xdr:rowOff>0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7829550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17</xdr:row>
      <xdr:rowOff>0</xdr:rowOff>
    </xdr:from>
    <xdr:to>
      <xdr:col>3</xdr:col>
      <xdr:colOff>0</xdr:colOff>
      <xdr:row>18</xdr:row>
      <xdr:rowOff>9525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8372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18</xdr:row>
      <xdr:rowOff>0</xdr:rowOff>
    </xdr:from>
    <xdr:to>
      <xdr:col>3</xdr:col>
      <xdr:colOff>0</xdr:colOff>
      <xdr:row>19</xdr:row>
      <xdr:rowOff>9525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890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19</xdr:row>
      <xdr:rowOff>0</xdr:rowOff>
    </xdr:from>
    <xdr:to>
      <xdr:col>3</xdr:col>
      <xdr:colOff>0</xdr:colOff>
      <xdr:row>20</xdr:row>
      <xdr:rowOff>9525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9439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20</xdr:row>
      <xdr:rowOff>0</xdr:rowOff>
    </xdr:from>
    <xdr:to>
      <xdr:col>3</xdr:col>
      <xdr:colOff>0</xdr:colOff>
      <xdr:row>21</xdr:row>
      <xdr:rowOff>9525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9972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21</xdr:row>
      <xdr:rowOff>0</xdr:rowOff>
    </xdr:from>
    <xdr:to>
      <xdr:col>3</xdr:col>
      <xdr:colOff>0</xdr:colOff>
      <xdr:row>22</xdr:row>
      <xdr:rowOff>9525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0506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22</xdr:row>
      <xdr:rowOff>0</xdr:rowOff>
    </xdr:from>
    <xdr:to>
      <xdr:col>3</xdr:col>
      <xdr:colOff>0</xdr:colOff>
      <xdr:row>23</xdr:row>
      <xdr:rowOff>9525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1039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23</xdr:row>
      <xdr:rowOff>1</xdr:rowOff>
    </xdr:from>
    <xdr:to>
      <xdr:col>3</xdr:col>
      <xdr:colOff>0</xdr:colOff>
      <xdr:row>24</xdr:row>
      <xdr:rowOff>9526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1572876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24</xdr:row>
      <xdr:rowOff>0</xdr:rowOff>
    </xdr:from>
    <xdr:to>
      <xdr:col>3</xdr:col>
      <xdr:colOff>0</xdr:colOff>
      <xdr:row>25</xdr:row>
      <xdr:rowOff>9525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2106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25</xdr:row>
      <xdr:rowOff>0</xdr:rowOff>
    </xdr:from>
    <xdr:to>
      <xdr:col>3</xdr:col>
      <xdr:colOff>0</xdr:colOff>
      <xdr:row>26</xdr:row>
      <xdr:rowOff>9525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2639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26</xdr:row>
      <xdr:rowOff>0</xdr:rowOff>
    </xdr:from>
    <xdr:to>
      <xdr:col>3</xdr:col>
      <xdr:colOff>0</xdr:colOff>
      <xdr:row>27</xdr:row>
      <xdr:rowOff>9525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3173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27</xdr:row>
      <xdr:rowOff>0</xdr:rowOff>
    </xdr:from>
    <xdr:to>
      <xdr:col>3</xdr:col>
      <xdr:colOff>0</xdr:colOff>
      <xdr:row>28</xdr:row>
      <xdr:rowOff>9525</xdr:rowOff>
    </xdr:to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3706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28</xdr:row>
      <xdr:rowOff>0</xdr:rowOff>
    </xdr:from>
    <xdr:to>
      <xdr:col>3</xdr:col>
      <xdr:colOff>0</xdr:colOff>
      <xdr:row>29</xdr:row>
      <xdr:rowOff>9525</xdr:rowOff>
    </xdr:to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4239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29</xdr:row>
      <xdr:rowOff>0</xdr:rowOff>
    </xdr:from>
    <xdr:to>
      <xdr:col>3</xdr:col>
      <xdr:colOff>0</xdr:colOff>
      <xdr:row>30</xdr:row>
      <xdr:rowOff>9525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4773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34</xdr:row>
      <xdr:rowOff>0</xdr:rowOff>
    </xdr:from>
    <xdr:to>
      <xdr:col>3</xdr:col>
      <xdr:colOff>0</xdr:colOff>
      <xdr:row>35</xdr:row>
      <xdr:rowOff>9525</xdr:rowOff>
    </xdr:to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7440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35</xdr:row>
      <xdr:rowOff>0</xdr:rowOff>
    </xdr:from>
    <xdr:to>
      <xdr:col>3</xdr:col>
      <xdr:colOff>0</xdr:colOff>
      <xdr:row>36</xdr:row>
      <xdr:rowOff>9525</xdr:rowOff>
    </xdr:to>
    <xdr:pic>
      <xdr:nvPicPr>
        <xdr:cNvPr id="33" name="그림 3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7973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30</xdr:row>
      <xdr:rowOff>0</xdr:rowOff>
    </xdr:from>
    <xdr:to>
      <xdr:col>3</xdr:col>
      <xdr:colOff>0</xdr:colOff>
      <xdr:row>31</xdr:row>
      <xdr:rowOff>9525</xdr:rowOff>
    </xdr:to>
    <xdr:pic>
      <xdr:nvPicPr>
        <xdr:cNvPr id="34" name="그림 3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5306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31</xdr:row>
      <xdr:rowOff>0</xdr:rowOff>
    </xdr:from>
    <xdr:to>
      <xdr:col>3</xdr:col>
      <xdr:colOff>0</xdr:colOff>
      <xdr:row>32</xdr:row>
      <xdr:rowOff>9525</xdr:rowOff>
    </xdr:to>
    <xdr:pic>
      <xdr:nvPicPr>
        <xdr:cNvPr id="35" name="그림 3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5840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9525</xdr:colOff>
      <xdr:row>33</xdr:row>
      <xdr:rowOff>9525</xdr:rowOff>
    </xdr:to>
    <xdr:pic>
      <xdr:nvPicPr>
        <xdr:cNvPr id="36" name="그림 3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373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9525</xdr:colOff>
      <xdr:row>34</xdr:row>
      <xdr:rowOff>9525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906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9525</xdr:colOff>
      <xdr:row>31</xdr:row>
      <xdr:rowOff>9525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306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9525</xdr:colOff>
      <xdr:row>32</xdr:row>
      <xdr:rowOff>9525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840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9525</xdr:colOff>
      <xdr:row>29</xdr:row>
      <xdr:rowOff>9525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239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9525</xdr:colOff>
      <xdr:row>30</xdr:row>
      <xdr:rowOff>9525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773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9525</xdr:colOff>
      <xdr:row>35</xdr:row>
      <xdr:rowOff>9525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7440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9525</xdr:colOff>
      <xdr:row>36</xdr:row>
      <xdr:rowOff>9525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7973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9525</xdr:colOff>
      <xdr:row>26</xdr:row>
      <xdr:rowOff>9525</xdr:rowOff>
    </xdr:to>
    <xdr:pic>
      <xdr:nvPicPr>
        <xdr:cNvPr id="44" name="그림 4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2639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9525</xdr:colOff>
      <xdr:row>27</xdr:row>
      <xdr:rowOff>9525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173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9525</xdr:colOff>
      <xdr:row>28</xdr:row>
      <xdr:rowOff>9525</xdr:rowOff>
    </xdr:to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706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9525</xdr:colOff>
      <xdr:row>23</xdr:row>
      <xdr:rowOff>9525</xdr:rowOff>
    </xdr:to>
    <xdr:pic>
      <xdr:nvPicPr>
        <xdr:cNvPr id="47" name="그림 4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1039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9525</xdr:colOff>
      <xdr:row>24</xdr:row>
      <xdr:rowOff>9525</xdr:rowOff>
    </xdr:to>
    <xdr:pic>
      <xdr:nvPicPr>
        <xdr:cNvPr id="48" name="그림 4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1572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9525</xdr:colOff>
      <xdr:row>25</xdr:row>
      <xdr:rowOff>9525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2106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9525</xdr:colOff>
      <xdr:row>21</xdr:row>
      <xdr:rowOff>9525</xdr:rowOff>
    </xdr:to>
    <xdr:pic>
      <xdr:nvPicPr>
        <xdr:cNvPr id="50" name="그림 4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2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9525</xdr:colOff>
      <xdr:row>22</xdr:row>
      <xdr:rowOff>9525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506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9525</xdr:colOff>
      <xdr:row>19</xdr:row>
      <xdr:rowOff>9525</xdr:rowOff>
    </xdr:to>
    <xdr:pic>
      <xdr:nvPicPr>
        <xdr:cNvPr id="52" name="그림 5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90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9525</xdr:colOff>
      <xdr:row>20</xdr:row>
      <xdr:rowOff>9525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439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9525</xdr:colOff>
      <xdr:row>17</xdr:row>
      <xdr:rowOff>9525</xdr:rowOff>
    </xdr:to>
    <xdr:pic>
      <xdr:nvPicPr>
        <xdr:cNvPr id="54" name="그림 5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839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9525</xdr:colOff>
      <xdr:row>18</xdr:row>
      <xdr:rowOff>9525</xdr:rowOff>
    </xdr:to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372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9525</xdr:colOff>
      <xdr:row>14</xdr:row>
      <xdr:rowOff>9525</xdr:rowOff>
    </xdr:to>
    <xdr:pic>
      <xdr:nvPicPr>
        <xdr:cNvPr id="56" name="그림 5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238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9525</xdr:colOff>
      <xdr:row>15</xdr:row>
      <xdr:rowOff>9525</xdr:rowOff>
    </xdr:to>
    <xdr:pic>
      <xdr:nvPicPr>
        <xdr:cNvPr id="57" name="그림 5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772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9525</xdr:colOff>
      <xdr:row>16</xdr:row>
      <xdr:rowOff>9525</xdr:rowOff>
    </xdr:to>
    <xdr:pic>
      <xdr:nvPicPr>
        <xdr:cNvPr id="58" name="그림 5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305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9525</xdr:colOff>
      <xdr:row>12</xdr:row>
      <xdr:rowOff>9525</xdr:rowOff>
    </xdr:to>
    <xdr:pic>
      <xdr:nvPicPr>
        <xdr:cNvPr id="59" name="그림 58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172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9525</xdr:colOff>
      <xdr:row>13</xdr:row>
      <xdr:rowOff>9525</xdr:rowOff>
    </xdr:to>
    <xdr:pic>
      <xdr:nvPicPr>
        <xdr:cNvPr id="60" name="그림 5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705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9525</xdr:colOff>
      <xdr:row>9</xdr:row>
      <xdr:rowOff>9525</xdr:rowOff>
    </xdr:to>
    <xdr:pic>
      <xdr:nvPicPr>
        <xdr:cNvPr id="61" name="그림 6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7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9525</xdr:colOff>
      <xdr:row>10</xdr:row>
      <xdr:rowOff>9525</xdr:rowOff>
    </xdr:to>
    <xdr:pic>
      <xdr:nvPicPr>
        <xdr:cNvPr id="62" name="그림 61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105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9525</xdr:colOff>
      <xdr:row>11</xdr:row>
      <xdr:rowOff>9525</xdr:rowOff>
    </xdr:to>
    <xdr:pic>
      <xdr:nvPicPr>
        <xdr:cNvPr id="63" name="그림 6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638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9525</xdr:colOff>
      <xdr:row>3</xdr:row>
      <xdr:rowOff>9525</xdr:rowOff>
    </xdr:to>
    <xdr:pic>
      <xdr:nvPicPr>
        <xdr:cNvPr id="64" name="그림 6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1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9525</xdr:colOff>
      <xdr:row>4</xdr:row>
      <xdr:rowOff>9525</xdr:rowOff>
    </xdr:to>
    <xdr:pic>
      <xdr:nvPicPr>
        <xdr:cNvPr id="65" name="그림 6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04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9525</xdr:colOff>
      <xdr:row>5</xdr:row>
      <xdr:rowOff>9525</xdr:rowOff>
    </xdr:to>
    <xdr:pic>
      <xdr:nvPicPr>
        <xdr:cNvPr id="66" name="그림 6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38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9525</xdr:colOff>
      <xdr:row>6</xdr:row>
      <xdr:rowOff>9525</xdr:rowOff>
    </xdr:to>
    <xdr:pic>
      <xdr:nvPicPr>
        <xdr:cNvPr id="67" name="그림 6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71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9525</xdr:colOff>
      <xdr:row>7</xdr:row>
      <xdr:rowOff>9525</xdr:rowOff>
    </xdr:to>
    <xdr:pic>
      <xdr:nvPicPr>
        <xdr:cNvPr id="68" name="그림 6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0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9525</xdr:colOff>
      <xdr:row>8</xdr:row>
      <xdr:rowOff>9525</xdr:rowOff>
    </xdr:to>
    <xdr:pic>
      <xdr:nvPicPr>
        <xdr:cNvPr id="69" name="그림 6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38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9525</xdr:colOff>
      <xdr:row>37</xdr:row>
      <xdr:rowOff>9525</xdr:rowOff>
    </xdr:to>
    <xdr:pic>
      <xdr:nvPicPr>
        <xdr:cNvPr id="70" name="그림 6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507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9525</xdr:colOff>
      <xdr:row>38</xdr:row>
      <xdr:rowOff>9525</xdr:rowOff>
    </xdr:to>
    <xdr:pic>
      <xdr:nvPicPr>
        <xdr:cNvPr id="71" name="그림 7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040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1943100</xdr:colOff>
      <xdr:row>36</xdr:row>
      <xdr:rowOff>19050</xdr:rowOff>
    </xdr:from>
    <xdr:to>
      <xdr:col>3</xdr:col>
      <xdr:colOff>0</xdr:colOff>
      <xdr:row>36</xdr:row>
      <xdr:rowOff>523875</xdr:rowOff>
    </xdr:to>
    <xdr:pic>
      <xdr:nvPicPr>
        <xdr:cNvPr id="72" name="그림 7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18526125"/>
          <a:ext cx="504825" cy="504825"/>
        </a:xfrm>
        <a:prstGeom prst="rect">
          <a:avLst/>
        </a:prstGeom>
      </xdr:spPr>
    </xdr:pic>
    <xdr:clientData/>
  </xdr:twoCellAnchor>
  <xdr:twoCellAnchor editAs="oneCell">
    <xdr:from>
      <xdr:col>2</xdr:col>
      <xdr:colOff>1943100</xdr:colOff>
      <xdr:row>37</xdr:row>
      <xdr:rowOff>19050</xdr:rowOff>
    </xdr:from>
    <xdr:to>
      <xdr:col>3</xdr:col>
      <xdr:colOff>0</xdr:colOff>
      <xdr:row>37</xdr:row>
      <xdr:rowOff>523875</xdr:rowOff>
    </xdr:to>
    <xdr:pic>
      <xdr:nvPicPr>
        <xdr:cNvPr id="73" name="그림 7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19059525"/>
          <a:ext cx="504825" cy="5048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33</xdr:row>
      <xdr:rowOff>0</xdr:rowOff>
    </xdr:from>
    <xdr:to>
      <xdr:col>3</xdr:col>
      <xdr:colOff>0</xdr:colOff>
      <xdr:row>34</xdr:row>
      <xdr:rowOff>9525</xdr:rowOff>
    </xdr:to>
    <xdr:pic>
      <xdr:nvPicPr>
        <xdr:cNvPr id="74" name="그림 7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6906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1905000</xdr:colOff>
      <xdr:row>32</xdr:row>
      <xdr:rowOff>0</xdr:rowOff>
    </xdr:from>
    <xdr:to>
      <xdr:col>3</xdr:col>
      <xdr:colOff>0</xdr:colOff>
      <xdr:row>33</xdr:row>
      <xdr:rowOff>9525</xdr:rowOff>
    </xdr:to>
    <xdr:pic>
      <xdr:nvPicPr>
        <xdr:cNvPr id="75" name="그림 7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6373475"/>
          <a:ext cx="542925" cy="542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9525</xdr:colOff>
      <xdr:row>38</xdr:row>
      <xdr:rowOff>9525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040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9525</xdr:colOff>
      <xdr:row>16</xdr:row>
      <xdr:rowOff>9525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573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9525</xdr:colOff>
      <xdr:row>20</xdr:row>
      <xdr:rowOff>9525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7973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9525</xdr:colOff>
      <xdr:row>31</xdr:row>
      <xdr:rowOff>9525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107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9525</xdr:colOff>
      <xdr:row>5</xdr:row>
      <xdr:rowOff>9525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372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9525</xdr:colOff>
      <xdr:row>6</xdr:row>
      <xdr:rowOff>9525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839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9525</xdr:colOff>
      <xdr:row>44</xdr:row>
      <xdr:rowOff>9525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706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9525</xdr:colOff>
      <xdr:row>55</xdr:row>
      <xdr:rowOff>9525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2639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9525</xdr:colOff>
      <xdr:row>12</xdr:row>
      <xdr:rowOff>9525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57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2</xdr:col>
      <xdr:colOff>9525</xdr:colOff>
      <xdr:row>79</xdr:row>
      <xdr:rowOff>9525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0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9525</xdr:colOff>
      <xdr:row>61</xdr:row>
      <xdr:rowOff>9525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1572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2</xdr:col>
      <xdr:colOff>9525</xdr:colOff>
      <xdr:row>66</xdr:row>
      <xdr:rowOff>9525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305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9525</xdr:colOff>
      <xdr:row>70</xdr:row>
      <xdr:rowOff>9525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8776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9525</xdr:colOff>
      <xdr:row>13</xdr:row>
      <xdr:rowOff>9525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8242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9525</xdr:colOff>
      <xdr:row>18</xdr:row>
      <xdr:rowOff>9525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9309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9525</xdr:colOff>
      <xdr:row>34</xdr:row>
      <xdr:rowOff>9525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2240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9525</xdr:colOff>
      <xdr:row>26</xdr:row>
      <xdr:rowOff>9525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1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9525</xdr:colOff>
      <xdr:row>70</xdr:row>
      <xdr:rowOff>9525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1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9525</xdr:colOff>
      <xdr:row>45</xdr:row>
      <xdr:rowOff>9525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105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2</xdr:col>
      <xdr:colOff>9525</xdr:colOff>
      <xdr:row>78</xdr:row>
      <xdr:rowOff>9525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638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9525</xdr:colOff>
      <xdr:row>92</xdr:row>
      <xdr:rowOff>9525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7440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9525</xdr:colOff>
      <xdr:row>91</xdr:row>
      <xdr:rowOff>9525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373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9525</xdr:colOff>
      <xdr:row>68</xdr:row>
      <xdr:rowOff>9525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706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9525</xdr:colOff>
      <xdr:row>21</xdr:row>
      <xdr:rowOff>9525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7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2</xdr:col>
      <xdr:colOff>9525</xdr:colOff>
      <xdr:row>74</xdr:row>
      <xdr:rowOff>9525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172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</xdr:col>
      <xdr:colOff>9525</xdr:colOff>
      <xdr:row>75</xdr:row>
      <xdr:rowOff>9525</xdr:rowOff>
    </xdr:to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372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2</xdr:col>
      <xdr:colOff>9525</xdr:colOff>
      <xdr:row>67</xdr:row>
      <xdr:rowOff>9525</xdr:rowOff>
    </xdr:to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0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2</xdr:col>
      <xdr:colOff>9525</xdr:colOff>
      <xdr:row>81</xdr:row>
      <xdr:rowOff>9525</xdr:rowOff>
    </xdr:to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90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9525</xdr:colOff>
      <xdr:row>48</xdr:row>
      <xdr:rowOff>9525</xdr:rowOff>
    </xdr:to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840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9525</xdr:colOff>
      <xdr:row>32</xdr:row>
      <xdr:rowOff>9525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840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2</xdr:col>
      <xdr:colOff>9525</xdr:colOff>
      <xdr:row>94</xdr:row>
      <xdr:rowOff>9525</xdr:rowOff>
    </xdr:to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38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9525</xdr:colOff>
      <xdr:row>93</xdr:row>
      <xdr:rowOff>9525</xdr:rowOff>
    </xdr:to>
    <xdr:pic>
      <xdr:nvPicPr>
        <xdr:cNvPr id="33" name="그림 3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04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9525</xdr:colOff>
      <xdr:row>70</xdr:row>
      <xdr:rowOff>9525</xdr:rowOff>
    </xdr:to>
    <xdr:pic>
      <xdr:nvPicPr>
        <xdr:cNvPr id="34" name="그림 3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8776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9525</xdr:colOff>
      <xdr:row>9</xdr:row>
      <xdr:rowOff>9525</xdr:rowOff>
    </xdr:to>
    <xdr:pic>
      <xdr:nvPicPr>
        <xdr:cNvPr id="35" name="그림 3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6642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9525</xdr:colOff>
      <xdr:row>82</xdr:row>
      <xdr:rowOff>9525</xdr:rowOff>
    </xdr:to>
    <xdr:pic>
      <xdr:nvPicPr>
        <xdr:cNvPr id="36" name="그림 3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7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</xdr:col>
      <xdr:colOff>9525</xdr:colOff>
      <xdr:row>83</xdr:row>
      <xdr:rowOff>9525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9843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9525</xdr:colOff>
      <xdr:row>84</xdr:row>
      <xdr:rowOff>9525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0376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2</xdr:col>
      <xdr:colOff>9525</xdr:colOff>
      <xdr:row>85</xdr:row>
      <xdr:rowOff>9525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0909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2</xdr:col>
      <xdr:colOff>9525</xdr:colOff>
      <xdr:row>86</xdr:row>
      <xdr:rowOff>9525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1443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</xdr:col>
      <xdr:colOff>9525</xdr:colOff>
      <xdr:row>87</xdr:row>
      <xdr:rowOff>9525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1976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2</xdr:col>
      <xdr:colOff>9525</xdr:colOff>
      <xdr:row>88</xdr:row>
      <xdr:rowOff>9525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2510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</xdr:col>
      <xdr:colOff>9525</xdr:colOff>
      <xdr:row>89</xdr:row>
      <xdr:rowOff>9525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3043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2</xdr:col>
      <xdr:colOff>9525</xdr:colOff>
      <xdr:row>90</xdr:row>
      <xdr:rowOff>9525</xdr:rowOff>
    </xdr:to>
    <xdr:pic>
      <xdr:nvPicPr>
        <xdr:cNvPr id="44" name="그림 4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3576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2</xdr:col>
      <xdr:colOff>9525</xdr:colOff>
      <xdr:row>80</xdr:row>
      <xdr:rowOff>9525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4110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</xdr:col>
      <xdr:colOff>9525</xdr:colOff>
      <xdr:row>76</xdr:row>
      <xdr:rowOff>9525</xdr:rowOff>
    </xdr:to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4643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9525</xdr:colOff>
      <xdr:row>77</xdr:row>
      <xdr:rowOff>9525</xdr:rowOff>
    </xdr:to>
    <xdr:pic>
      <xdr:nvPicPr>
        <xdr:cNvPr id="47" name="그림 4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5177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2</xdr:col>
      <xdr:colOff>9525</xdr:colOff>
      <xdr:row>73</xdr:row>
      <xdr:rowOff>9525</xdr:rowOff>
    </xdr:to>
    <xdr:pic>
      <xdr:nvPicPr>
        <xdr:cNvPr id="48" name="그림 4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5710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9525</xdr:colOff>
      <xdr:row>65</xdr:row>
      <xdr:rowOff>9525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6777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9525</xdr:colOff>
      <xdr:row>58</xdr:row>
      <xdr:rowOff>9525</xdr:rowOff>
    </xdr:to>
    <xdr:pic>
      <xdr:nvPicPr>
        <xdr:cNvPr id="50" name="그림 4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7310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9525</xdr:colOff>
      <xdr:row>47</xdr:row>
      <xdr:rowOff>9525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7844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9525</xdr:colOff>
      <xdr:row>37</xdr:row>
      <xdr:rowOff>9525</xdr:rowOff>
    </xdr:to>
    <xdr:pic>
      <xdr:nvPicPr>
        <xdr:cNvPr id="52" name="그림 5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8377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9525</xdr:colOff>
      <xdr:row>33</xdr:row>
      <xdr:rowOff>9525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8910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9525</xdr:colOff>
      <xdr:row>56</xdr:row>
      <xdr:rowOff>9525</xdr:rowOff>
    </xdr:to>
    <xdr:pic>
      <xdr:nvPicPr>
        <xdr:cNvPr id="54" name="그림 5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444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9525</xdr:colOff>
      <xdr:row>4</xdr:row>
      <xdr:rowOff>9525</xdr:rowOff>
    </xdr:to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709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9525</xdr:colOff>
      <xdr:row>11</xdr:row>
      <xdr:rowOff>9525</xdr:rowOff>
    </xdr:to>
    <xdr:pic>
      <xdr:nvPicPr>
        <xdr:cNvPr id="56" name="그림 5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042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9525</xdr:colOff>
      <xdr:row>14</xdr:row>
      <xdr:rowOff>9525</xdr:rowOff>
    </xdr:to>
    <xdr:pic>
      <xdr:nvPicPr>
        <xdr:cNvPr id="57" name="그림 5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917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9525</xdr:colOff>
      <xdr:row>15</xdr:row>
      <xdr:rowOff>9525</xdr:rowOff>
    </xdr:to>
    <xdr:pic>
      <xdr:nvPicPr>
        <xdr:cNvPr id="58" name="그림 5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4509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9525</xdr:colOff>
      <xdr:row>17</xdr:row>
      <xdr:rowOff>9525</xdr:rowOff>
    </xdr:to>
    <xdr:pic>
      <xdr:nvPicPr>
        <xdr:cNvPr id="59" name="그림 58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3975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9525</xdr:colOff>
      <xdr:row>19</xdr:row>
      <xdr:rowOff>9525</xdr:rowOff>
    </xdr:to>
    <xdr:pic>
      <xdr:nvPicPr>
        <xdr:cNvPr id="60" name="그림 59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3442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9525</xdr:colOff>
      <xdr:row>22</xdr:row>
      <xdr:rowOff>9525</xdr:rowOff>
    </xdr:to>
    <xdr:pic>
      <xdr:nvPicPr>
        <xdr:cNvPr id="61" name="그림 6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2908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9525</xdr:colOff>
      <xdr:row>23</xdr:row>
      <xdr:rowOff>9525</xdr:rowOff>
    </xdr:to>
    <xdr:pic>
      <xdr:nvPicPr>
        <xdr:cNvPr id="62" name="그림 6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2375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9525</xdr:colOff>
      <xdr:row>27</xdr:row>
      <xdr:rowOff>9525</xdr:rowOff>
    </xdr:to>
    <xdr:pic>
      <xdr:nvPicPr>
        <xdr:cNvPr id="63" name="그림 6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775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9525</xdr:colOff>
      <xdr:row>29</xdr:row>
      <xdr:rowOff>9525</xdr:rowOff>
    </xdr:to>
    <xdr:pic>
      <xdr:nvPicPr>
        <xdr:cNvPr id="64" name="그림 6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241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9525</xdr:colOff>
      <xdr:row>40</xdr:row>
      <xdr:rowOff>9525</xdr:rowOff>
    </xdr:to>
    <xdr:pic>
      <xdr:nvPicPr>
        <xdr:cNvPr id="65" name="그림 6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7574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9525</xdr:colOff>
      <xdr:row>39</xdr:row>
      <xdr:rowOff>9525</xdr:rowOff>
    </xdr:to>
    <xdr:pic>
      <xdr:nvPicPr>
        <xdr:cNvPr id="66" name="그림 65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7041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9525</xdr:colOff>
      <xdr:row>43</xdr:row>
      <xdr:rowOff>9525</xdr:rowOff>
    </xdr:to>
    <xdr:pic>
      <xdr:nvPicPr>
        <xdr:cNvPr id="67" name="그림 66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772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9525</xdr:colOff>
      <xdr:row>46</xdr:row>
      <xdr:rowOff>9525</xdr:rowOff>
    </xdr:to>
    <xdr:pic>
      <xdr:nvPicPr>
        <xdr:cNvPr id="68" name="그림 6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974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9525</xdr:colOff>
      <xdr:row>49</xdr:row>
      <xdr:rowOff>9525</xdr:rowOff>
    </xdr:to>
    <xdr:pic>
      <xdr:nvPicPr>
        <xdr:cNvPr id="69" name="그림 6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441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9525</xdr:colOff>
      <xdr:row>50</xdr:row>
      <xdr:rowOff>9525</xdr:rowOff>
    </xdr:to>
    <xdr:pic>
      <xdr:nvPicPr>
        <xdr:cNvPr id="70" name="그림 6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4907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9525</xdr:colOff>
      <xdr:row>54</xdr:row>
      <xdr:rowOff>9525</xdr:rowOff>
    </xdr:to>
    <xdr:pic>
      <xdr:nvPicPr>
        <xdr:cNvPr id="71" name="그림 70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3307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9525</xdr:colOff>
      <xdr:row>53</xdr:row>
      <xdr:rowOff>9525</xdr:rowOff>
    </xdr:to>
    <xdr:pic>
      <xdr:nvPicPr>
        <xdr:cNvPr id="72" name="그림 71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2774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9525</xdr:colOff>
      <xdr:row>57</xdr:row>
      <xdr:rowOff>9525</xdr:rowOff>
    </xdr:to>
    <xdr:pic>
      <xdr:nvPicPr>
        <xdr:cNvPr id="73" name="그림 7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1707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9525</xdr:colOff>
      <xdr:row>62</xdr:row>
      <xdr:rowOff>9525</xdr:rowOff>
    </xdr:to>
    <xdr:pic>
      <xdr:nvPicPr>
        <xdr:cNvPr id="74" name="그림 7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1174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9525</xdr:colOff>
      <xdr:row>60</xdr:row>
      <xdr:rowOff>9525</xdr:rowOff>
    </xdr:to>
    <xdr:pic>
      <xdr:nvPicPr>
        <xdr:cNvPr id="75" name="그림 7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640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9525</xdr:colOff>
      <xdr:row>59</xdr:row>
      <xdr:rowOff>9525</xdr:rowOff>
    </xdr:to>
    <xdr:pic>
      <xdr:nvPicPr>
        <xdr:cNvPr id="76" name="그림 7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1039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2</xdr:col>
      <xdr:colOff>9525</xdr:colOff>
      <xdr:row>64</xdr:row>
      <xdr:rowOff>9525</xdr:rowOff>
    </xdr:to>
    <xdr:pic>
      <xdr:nvPicPr>
        <xdr:cNvPr id="77" name="그림 76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306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9525</xdr:colOff>
      <xdr:row>63</xdr:row>
      <xdr:rowOff>9525</xdr:rowOff>
    </xdr:to>
    <xdr:pic>
      <xdr:nvPicPr>
        <xdr:cNvPr id="78" name="그림 77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238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</xdr:col>
      <xdr:colOff>9525</xdr:colOff>
      <xdr:row>69</xdr:row>
      <xdr:rowOff>9525</xdr:rowOff>
    </xdr:to>
    <xdr:pic>
      <xdr:nvPicPr>
        <xdr:cNvPr id="79" name="그림 78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773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</xdr:col>
      <xdr:colOff>9525</xdr:colOff>
      <xdr:row>71</xdr:row>
      <xdr:rowOff>9525</xdr:rowOff>
    </xdr:to>
    <xdr:pic>
      <xdr:nvPicPr>
        <xdr:cNvPr id="80" name="그림 7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2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9525</xdr:colOff>
      <xdr:row>72</xdr:row>
      <xdr:rowOff>9525</xdr:rowOff>
    </xdr:to>
    <xdr:pic>
      <xdr:nvPicPr>
        <xdr:cNvPr id="81" name="그림 8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506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9525</xdr:colOff>
      <xdr:row>41</xdr:row>
      <xdr:rowOff>9525</xdr:rowOff>
    </xdr:to>
    <xdr:pic>
      <xdr:nvPicPr>
        <xdr:cNvPr id="82" name="그림 81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573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9525</xdr:colOff>
      <xdr:row>52</xdr:row>
      <xdr:rowOff>9525</xdr:rowOff>
    </xdr:to>
    <xdr:pic>
      <xdr:nvPicPr>
        <xdr:cNvPr id="83" name="그림 8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3307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9525</xdr:colOff>
      <xdr:row>42</xdr:row>
      <xdr:rowOff>9525</xdr:rowOff>
    </xdr:to>
    <xdr:pic>
      <xdr:nvPicPr>
        <xdr:cNvPr id="85" name="그림 8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974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9525</xdr:colOff>
      <xdr:row>36</xdr:row>
      <xdr:rowOff>9525</xdr:rowOff>
    </xdr:to>
    <xdr:pic>
      <xdr:nvPicPr>
        <xdr:cNvPr id="86" name="그림 8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7574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9525</xdr:colOff>
      <xdr:row>35</xdr:row>
      <xdr:rowOff>9525</xdr:rowOff>
    </xdr:to>
    <xdr:pic>
      <xdr:nvPicPr>
        <xdr:cNvPr id="87" name="그림 8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8108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9525</xdr:colOff>
      <xdr:row>30</xdr:row>
      <xdr:rowOff>9525</xdr:rowOff>
    </xdr:to>
    <xdr:pic>
      <xdr:nvPicPr>
        <xdr:cNvPr id="88" name="그림 8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9175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9525</xdr:colOff>
      <xdr:row>28</xdr:row>
      <xdr:rowOff>9525</xdr:rowOff>
    </xdr:to>
    <xdr:pic>
      <xdr:nvPicPr>
        <xdr:cNvPr id="89" name="그림 8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775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9525</xdr:colOff>
      <xdr:row>25</xdr:row>
      <xdr:rowOff>9525</xdr:rowOff>
    </xdr:to>
    <xdr:pic>
      <xdr:nvPicPr>
        <xdr:cNvPr id="90" name="그림 8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1308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9525</xdr:colOff>
      <xdr:row>10</xdr:row>
      <xdr:rowOff>9525</xdr:rowOff>
    </xdr:to>
    <xdr:pic>
      <xdr:nvPicPr>
        <xdr:cNvPr id="91" name="그림 9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575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9525</xdr:colOff>
      <xdr:row>8</xdr:row>
      <xdr:rowOff>9525</xdr:rowOff>
    </xdr:to>
    <xdr:pic>
      <xdr:nvPicPr>
        <xdr:cNvPr id="92" name="그림 9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6642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</xdr:col>
      <xdr:colOff>9525</xdr:colOff>
      <xdr:row>95</xdr:row>
      <xdr:rowOff>9525</xdr:rowOff>
    </xdr:to>
    <xdr:pic>
      <xdr:nvPicPr>
        <xdr:cNvPr id="93" name="그림 9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71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9525</xdr:colOff>
      <xdr:row>51</xdr:row>
      <xdr:rowOff>9525</xdr:rowOff>
    </xdr:to>
    <xdr:pic>
      <xdr:nvPicPr>
        <xdr:cNvPr id="94" name="그림 9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2639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2</xdr:col>
      <xdr:colOff>9525</xdr:colOff>
      <xdr:row>96</xdr:row>
      <xdr:rowOff>9525</xdr:rowOff>
    </xdr:to>
    <xdr:pic>
      <xdr:nvPicPr>
        <xdr:cNvPr id="95" name="그림 9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8377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2</xdr:col>
      <xdr:colOff>9525</xdr:colOff>
      <xdr:row>97</xdr:row>
      <xdr:rowOff>9525</xdr:rowOff>
    </xdr:to>
    <xdr:pic>
      <xdr:nvPicPr>
        <xdr:cNvPr id="96" name="그림 9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8910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2</xdr:col>
      <xdr:colOff>9525</xdr:colOff>
      <xdr:row>98</xdr:row>
      <xdr:rowOff>9525</xdr:rowOff>
    </xdr:to>
    <xdr:pic>
      <xdr:nvPicPr>
        <xdr:cNvPr id="97" name="그림 96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444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2</xdr:col>
      <xdr:colOff>9525</xdr:colOff>
      <xdr:row>99</xdr:row>
      <xdr:rowOff>9525</xdr:rowOff>
    </xdr:to>
    <xdr:pic>
      <xdr:nvPicPr>
        <xdr:cNvPr id="98" name="그림 9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9776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2</xdr:col>
      <xdr:colOff>9525</xdr:colOff>
      <xdr:row>100</xdr:row>
      <xdr:rowOff>9525</xdr:rowOff>
    </xdr:to>
    <xdr:pic>
      <xdr:nvPicPr>
        <xdr:cNvPr id="99" name="그림 9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0511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9525</xdr:colOff>
      <xdr:row>24</xdr:row>
      <xdr:rowOff>9525</xdr:rowOff>
    </xdr:to>
    <xdr:pic>
      <xdr:nvPicPr>
        <xdr:cNvPr id="84" name="그림 83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10444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9525</xdr:colOff>
      <xdr:row>3</xdr:row>
      <xdr:rowOff>9525</xdr:rowOff>
    </xdr:to>
    <xdr:pic>
      <xdr:nvPicPr>
        <xdr:cNvPr id="100" name="그림 99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2111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9525</xdr:colOff>
      <xdr:row>7</xdr:row>
      <xdr:rowOff>9525</xdr:rowOff>
    </xdr:to>
    <xdr:pic>
      <xdr:nvPicPr>
        <xdr:cNvPr id="101" name="그림 100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1577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9525</xdr:colOff>
      <xdr:row>17</xdr:row>
      <xdr:rowOff>9525</xdr:rowOff>
    </xdr:to>
    <xdr:pic>
      <xdr:nvPicPr>
        <xdr:cNvPr id="102" name="그림 10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22408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9525</xdr:colOff>
      <xdr:row>16</xdr:row>
      <xdr:rowOff>9525</xdr:rowOff>
    </xdr:to>
    <xdr:pic>
      <xdr:nvPicPr>
        <xdr:cNvPr id="103" name="그림 10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1707475"/>
          <a:ext cx="542925" cy="542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</xdr:col>
      <xdr:colOff>0</xdr:colOff>
      <xdr:row>5</xdr:row>
      <xdr:rowOff>0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14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1908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0</xdr:colOff>
      <xdr:row>6</xdr:row>
      <xdr:rowOff>0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763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7811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0</xdr:colOff>
      <xdr:row>8</xdr:row>
      <xdr:rowOff>0</xdr:rowOff>
    </xdr:to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4860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8957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6005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12</xdr:row>
      <xdr:rowOff>66675</xdr:rowOff>
    </xdr:from>
    <xdr:to>
      <xdr:col>1</xdr:col>
      <xdr:colOff>857250</xdr:colOff>
      <xdr:row>12</xdr:row>
      <xdr:rowOff>647700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5372100"/>
          <a:ext cx="6286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0102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33" name="그림 3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7151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34" name="그림 3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4199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35" name="그림 3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1248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18</xdr:row>
      <xdr:rowOff>66675</xdr:rowOff>
    </xdr:from>
    <xdr:to>
      <xdr:col>1</xdr:col>
      <xdr:colOff>847725</xdr:colOff>
      <xdr:row>18</xdr:row>
      <xdr:rowOff>647700</xdr:rowOff>
    </xdr:to>
    <xdr:pic>
      <xdr:nvPicPr>
        <xdr:cNvPr id="36" name="그림 3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8896350"/>
          <a:ext cx="6286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5345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2393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9442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16490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22</xdr:row>
      <xdr:rowOff>581025</xdr:rowOff>
    </xdr:from>
    <xdr:to>
      <xdr:col>1</xdr:col>
      <xdr:colOff>902494</xdr:colOff>
      <xdr:row>24</xdr:row>
      <xdr:rowOff>207169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2230100"/>
          <a:ext cx="750094" cy="10358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0587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7636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26</xdr:row>
      <xdr:rowOff>66675</xdr:rowOff>
    </xdr:from>
    <xdr:to>
      <xdr:col>1</xdr:col>
      <xdr:colOff>857250</xdr:colOff>
      <xdr:row>26</xdr:row>
      <xdr:rowOff>647700</xdr:rowOff>
    </xdr:to>
    <xdr:pic>
      <xdr:nvPicPr>
        <xdr:cNvPr id="44" name="그림 4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4535150"/>
          <a:ext cx="6286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1733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8781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47" name="그림 4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5830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31</xdr:row>
      <xdr:rowOff>66675</xdr:rowOff>
    </xdr:from>
    <xdr:to>
      <xdr:col>1</xdr:col>
      <xdr:colOff>857250</xdr:colOff>
      <xdr:row>31</xdr:row>
      <xdr:rowOff>647700</xdr:rowOff>
    </xdr:to>
    <xdr:pic>
      <xdr:nvPicPr>
        <xdr:cNvPr id="48" name="그림 4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7354550"/>
          <a:ext cx="6286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79927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50" name="그림 4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6975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4024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52" name="그림 5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1072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36</xdr:row>
      <xdr:rowOff>66675</xdr:rowOff>
    </xdr:from>
    <xdr:to>
      <xdr:col>1</xdr:col>
      <xdr:colOff>857250</xdr:colOff>
      <xdr:row>36</xdr:row>
      <xdr:rowOff>647700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20878800"/>
          <a:ext cx="6286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38</xdr:row>
      <xdr:rowOff>66675</xdr:rowOff>
    </xdr:from>
    <xdr:to>
      <xdr:col>1</xdr:col>
      <xdr:colOff>857250</xdr:colOff>
      <xdr:row>38</xdr:row>
      <xdr:rowOff>647700</xdr:rowOff>
    </xdr:to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22288500"/>
          <a:ext cx="6286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714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0</xdr:colOff>
      <xdr:row>4</xdr:row>
      <xdr:rowOff>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763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5345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04122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746075"/>
          <a:ext cx="1076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5041225"/>
          <a:ext cx="1076325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47"/>
  <sheetViews>
    <sheetView tabSelected="1" workbookViewId="0">
      <pane xSplit="9" ySplit="2" topLeftCell="J3" activePane="bottomRight" state="frozen"/>
      <selection pane="topRight" activeCell="H1" sqref="H1"/>
      <selection pane="bottomLeft" activeCell="A3" sqref="A3"/>
      <selection pane="bottomRight" activeCell="H4" sqref="H4"/>
    </sheetView>
  </sheetViews>
  <sheetFormatPr defaultRowHeight="11.25" x14ac:dyDescent="0.3"/>
  <cols>
    <col min="1" max="1" width="9" style="9"/>
    <col min="2" max="2" width="7" style="3" customWidth="1"/>
    <col min="3" max="3" width="23.5" style="7" bestFit="1" customWidth="1"/>
    <col min="4" max="4" width="8.625" style="4" bestFit="1" customWidth="1"/>
    <col min="5" max="5" width="7.375" style="8" bestFit="1" customWidth="1"/>
    <col min="6" max="6" width="8" style="1" bestFit="1" customWidth="1"/>
    <col min="7" max="7" width="6.625" style="5" bestFit="1" customWidth="1"/>
    <col min="8" max="8" width="6.375" style="5" bestFit="1" customWidth="1"/>
    <col min="9" max="9" width="6.875" style="5" bestFit="1" customWidth="1"/>
    <col min="10" max="11" width="5.625" style="5" bestFit="1" customWidth="1"/>
    <col min="12" max="12" width="6.375" style="6" bestFit="1" customWidth="1"/>
    <col min="13" max="13" width="5.875" style="6" bestFit="1" customWidth="1"/>
    <col min="14" max="14" width="6.375" style="6" bestFit="1" customWidth="1"/>
    <col min="15" max="16" width="5.625" style="5" bestFit="1" customWidth="1"/>
    <col min="17" max="17" width="6.375" style="6" bestFit="1" customWidth="1"/>
    <col min="18" max="18" width="5.875" style="6" bestFit="1" customWidth="1"/>
    <col min="19" max="19" width="6.375" style="6" bestFit="1" customWidth="1"/>
    <col min="20" max="20" width="6" style="5" bestFit="1" customWidth="1"/>
    <col min="21" max="22" width="5.625" style="5" bestFit="1" customWidth="1"/>
    <col min="23" max="25" width="6.625" style="6" bestFit="1" customWidth="1"/>
    <col min="26" max="26" width="7.625" style="3" bestFit="1" customWidth="1"/>
    <col min="27" max="16384" width="9" style="2"/>
  </cols>
  <sheetData>
    <row r="1" spans="1:26" s="29" customFormat="1" ht="17.25" customHeight="1" thickBot="1" x14ac:dyDescent="0.35">
      <c r="A1" s="39" t="s">
        <v>131</v>
      </c>
      <c r="B1" s="40"/>
      <c r="C1" s="40"/>
      <c r="D1" s="40"/>
      <c r="E1" s="41"/>
      <c r="F1" s="22"/>
      <c r="G1" s="23"/>
      <c r="H1" s="22"/>
      <c r="I1" s="42"/>
      <c r="J1" s="164" t="s">
        <v>11</v>
      </c>
      <c r="K1" s="165"/>
      <c r="L1" s="165"/>
      <c r="M1" s="165"/>
      <c r="N1" s="166"/>
      <c r="O1" s="164" t="s">
        <v>12</v>
      </c>
      <c r="P1" s="165"/>
      <c r="Q1" s="165"/>
      <c r="R1" s="165"/>
      <c r="S1" s="166"/>
      <c r="T1" s="164" t="s">
        <v>9</v>
      </c>
      <c r="U1" s="165"/>
      <c r="V1" s="165"/>
      <c r="W1" s="165"/>
      <c r="X1" s="165"/>
      <c r="Y1" s="165"/>
      <c r="Z1" s="166"/>
    </row>
    <row r="2" spans="1:26" s="29" customFormat="1" ht="12" thickBot="1" x14ac:dyDescent="0.35">
      <c r="A2" s="24" t="s">
        <v>0</v>
      </c>
      <c r="B2" s="42" t="s">
        <v>1</v>
      </c>
      <c r="C2" s="42" t="s">
        <v>2</v>
      </c>
      <c r="D2" s="25" t="s">
        <v>13</v>
      </c>
      <c r="E2" s="26" t="s">
        <v>14</v>
      </c>
      <c r="F2" s="22" t="s">
        <v>15</v>
      </c>
      <c r="G2" s="27" t="s">
        <v>18</v>
      </c>
      <c r="H2" s="27" t="s">
        <v>17</v>
      </c>
      <c r="I2" s="27" t="s">
        <v>8</v>
      </c>
      <c r="J2" s="27" t="s">
        <v>3</v>
      </c>
      <c r="K2" s="27" t="s">
        <v>4</v>
      </c>
      <c r="L2" s="28" t="s">
        <v>5</v>
      </c>
      <c r="M2" s="28" t="s">
        <v>6</v>
      </c>
      <c r="N2" s="28" t="s">
        <v>7</v>
      </c>
      <c r="O2" s="27" t="s">
        <v>3</v>
      </c>
      <c r="P2" s="27" t="s">
        <v>4</v>
      </c>
      <c r="Q2" s="28" t="s">
        <v>5</v>
      </c>
      <c r="R2" s="28" t="s">
        <v>6</v>
      </c>
      <c r="S2" s="28" t="s">
        <v>7</v>
      </c>
      <c r="T2" s="27" t="s">
        <v>16</v>
      </c>
      <c r="U2" s="27" t="s">
        <v>3</v>
      </c>
      <c r="V2" s="27" t="s">
        <v>4</v>
      </c>
      <c r="W2" s="28" t="s">
        <v>5</v>
      </c>
      <c r="X2" s="28" t="s">
        <v>6</v>
      </c>
      <c r="Y2" s="28" t="s">
        <v>7</v>
      </c>
      <c r="Z2" s="42" t="s">
        <v>23</v>
      </c>
    </row>
    <row r="3" spans="1:26" ht="42" customHeight="1" x14ac:dyDescent="0.3">
      <c r="A3" s="10">
        <v>50</v>
      </c>
      <c r="B3" s="11"/>
      <c r="C3" s="30" t="s">
        <v>26</v>
      </c>
      <c r="D3" s="13">
        <v>950000</v>
      </c>
      <c r="E3" s="16">
        <v>55</v>
      </c>
      <c r="F3" s="17"/>
      <c r="G3" s="14">
        <v>72</v>
      </c>
      <c r="H3" s="14">
        <v>17500</v>
      </c>
      <c r="I3" s="90">
        <v>24</v>
      </c>
      <c r="J3" s="88">
        <v>2400</v>
      </c>
      <c r="K3" s="14">
        <v>1185</v>
      </c>
      <c r="L3" s="35">
        <f t="shared" ref="L3:L16" si="0">J3/I3</f>
        <v>100</v>
      </c>
      <c r="M3" s="34">
        <f t="shared" ref="M3:M16" si="1">K3/I3</f>
        <v>49.375</v>
      </c>
      <c r="N3" s="93">
        <f t="shared" ref="N3:N16" si="2">L3+M3</f>
        <v>149.375</v>
      </c>
      <c r="O3" s="88">
        <v>3200</v>
      </c>
      <c r="P3" s="14">
        <v>1580</v>
      </c>
      <c r="Q3" s="35">
        <f t="shared" ref="Q3:Q16" si="3">O3/I3</f>
        <v>133.33333333333334</v>
      </c>
      <c r="R3" s="34">
        <f t="shared" ref="R3:R16" si="4">P3/I3</f>
        <v>65.833333333333329</v>
      </c>
      <c r="S3" s="93">
        <f t="shared" ref="S3:S16" si="5">Q3+R3</f>
        <v>199.16666666666669</v>
      </c>
      <c r="T3" s="88">
        <v>48</v>
      </c>
      <c r="U3" s="48">
        <v>2050</v>
      </c>
      <c r="V3" s="36">
        <v>1050</v>
      </c>
      <c r="W3" s="37">
        <f t="shared" ref="W3:W34" si="6">U3/T3</f>
        <v>42.708333333333336</v>
      </c>
      <c r="X3" s="43">
        <f t="shared" ref="X3:X34" si="7">V3/T3</f>
        <v>21.875</v>
      </c>
      <c r="Y3" s="38">
        <f t="shared" ref="Y3:Y34" si="8">W3+X3</f>
        <v>64.583333333333343</v>
      </c>
      <c r="Z3" s="99">
        <f t="shared" ref="Z3:Z34" si="9">IF(D3/W3/24=0, "-", D3/W3/24)</f>
        <v>926.82926829268297</v>
      </c>
    </row>
    <row r="4" spans="1:26" ht="42" customHeight="1" x14ac:dyDescent="0.3">
      <c r="A4" s="10">
        <v>50</v>
      </c>
      <c r="B4" s="11"/>
      <c r="C4" s="30" t="s">
        <v>42</v>
      </c>
      <c r="D4" s="13">
        <v>60000</v>
      </c>
      <c r="E4" s="16"/>
      <c r="F4" s="17"/>
      <c r="G4" s="14">
        <v>18</v>
      </c>
      <c r="H4" s="14">
        <v>2670</v>
      </c>
      <c r="I4" s="91">
        <v>24</v>
      </c>
      <c r="J4" s="88">
        <v>500</v>
      </c>
      <c r="K4" s="14">
        <v>170</v>
      </c>
      <c r="L4" s="15">
        <f t="shared" si="0"/>
        <v>20.833333333333332</v>
      </c>
      <c r="M4" s="15">
        <f t="shared" si="1"/>
        <v>7.083333333333333</v>
      </c>
      <c r="N4" s="94">
        <f t="shared" si="2"/>
        <v>27.916666666666664</v>
      </c>
      <c r="O4" s="88">
        <v>815</v>
      </c>
      <c r="P4" s="14">
        <v>200</v>
      </c>
      <c r="Q4" s="15">
        <f t="shared" si="3"/>
        <v>33.958333333333336</v>
      </c>
      <c r="R4" s="15">
        <f t="shared" si="4"/>
        <v>8.3333333333333339</v>
      </c>
      <c r="S4" s="94">
        <f t="shared" si="5"/>
        <v>42.291666666666671</v>
      </c>
      <c r="T4" s="88">
        <v>48</v>
      </c>
      <c r="U4" s="14">
        <v>430</v>
      </c>
      <c r="V4" s="14">
        <v>80</v>
      </c>
      <c r="W4" s="15">
        <f t="shared" si="6"/>
        <v>8.9583333333333339</v>
      </c>
      <c r="X4" s="15">
        <f t="shared" si="7"/>
        <v>1.6666666666666667</v>
      </c>
      <c r="Y4" s="15">
        <f t="shared" si="8"/>
        <v>10.625</v>
      </c>
      <c r="Z4" s="100">
        <f t="shared" si="9"/>
        <v>279.06976744186045</v>
      </c>
    </row>
    <row r="5" spans="1:26" ht="42" customHeight="1" x14ac:dyDescent="0.3">
      <c r="A5" s="44">
        <v>48</v>
      </c>
      <c r="B5" s="11"/>
      <c r="C5" s="30" t="s">
        <v>429</v>
      </c>
      <c r="D5" s="13">
        <v>825000</v>
      </c>
      <c r="E5" s="16">
        <v>40</v>
      </c>
      <c r="F5" s="17"/>
      <c r="G5" s="14">
        <v>72</v>
      </c>
      <c r="H5" s="14">
        <v>15000</v>
      </c>
      <c r="I5" s="91">
        <v>30</v>
      </c>
      <c r="J5" s="88">
        <v>600</v>
      </c>
      <c r="K5" s="14">
        <v>3375</v>
      </c>
      <c r="L5" s="15">
        <f t="shared" si="0"/>
        <v>20</v>
      </c>
      <c r="M5" s="34">
        <f t="shared" si="1"/>
        <v>112.5</v>
      </c>
      <c r="N5" s="95">
        <f t="shared" si="2"/>
        <v>132.5</v>
      </c>
      <c r="O5" s="88">
        <v>800</v>
      </c>
      <c r="P5" s="14">
        <v>4500</v>
      </c>
      <c r="Q5" s="15">
        <f t="shared" si="3"/>
        <v>26.666666666666668</v>
      </c>
      <c r="R5" s="34">
        <f t="shared" si="4"/>
        <v>150</v>
      </c>
      <c r="S5" s="95">
        <f t="shared" si="5"/>
        <v>176.66666666666666</v>
      </c>
      <c r="T5" s="88">
        <v>44</v>
      </c>
      <c r="U5" s="14">
        <v>540</v>
      </c>
      <c r="V5" s="14">
        <v>3040</v>
      </c>
      <c r="W5" s="15">
        <f t="shared" si="6"/>
        <v>12.272727272727273</v>
      </c>
      <c r="X5" s="34">
        <f t="shared" si="7"/>
        <v>69.090909090909093</v>
      </c>
      <c r="Y5" s="33">
        <f t="shared" si="8"/>
        <v>81.363636363636374</v>
      </c>
      <c r="Z5" s="100">
        <f t="shared" si="9"/>
        <v>2800.9259259259256</v>
      </c>
    </row>
    <row r="6" spans="1:26" ht="42" customHeight="1" x14ac:dyDescent="0.3">
      <c r="A6" s="10">
        <v>45</v>
      </c>
      <c r="B6" s="11"/>
      <c r="C6" s="30" t="s">
        <v>199</v>
      </c>
      <c r="D6" s="13">
        <v>700000</v>
      </c>
      <c r="E6" s="16">
        <v>50</v>
      </c>
      <c r="F6" s="17"/>
      <c r="G6" s="14">
        <v>60</v>
      </c>
      <c r="H6" s="14">
        <v>12800</v>
      </c>
      <c r="I6" s="91">
        <v>36</v>
      </c>
      <c r="J6" s="88">
        <v>1520</v>
      </c>
      <c r="K6" s="14">
        <v>2700</v>
      </c>
      <c r="L6" s="43">
        <f t="shared" si="0"/>
        <v>42.222222222222221</v>
      </c>
      <c r="M6" s="34">
        <f t="shared" si="1"/>
        <v>75</v>
      </c>
      <c r="N6" s="95">
        <f t="shared" si="2"/>
        <v>117.22222222222223</v>
      </c>
      <c r="O6" s="88">
        <v>2025</v>
      </c>
      <c r="P6" s="14">
        <v>3600</v>
      </c>
      <c r="Q6" s="43">
        <f t="shared" si="3"/>
        <v>56.25</v>
      </c>
      <c r="R6" s="34">
        <f t="shared" si="4"/>
        <v>100</v>
      </c>
      <c r="S6" s="95">
        <f t="shared" si="5"/>
        <v>156.25</v>
      </c>
      <c r="T6" s="88">
        <v>50</v>
      </c>
      <c r="U6" s="14">
        <v>1370</v>
      </c>
      <c r="V6" s="14">
        <v>2430</v>
      </c>
      <c r="W6" s="35">
        <f t="shared" si="6"/>
        <v>27.4</v>
      </c>
      <c r="X6" s="34">
        <f t="shared" si="7"/>
        <v>48.6</v>
      </c>
      <c r="Y6" s="33">
        <f t="shared" si="8"/>
        <v>76</v>
      </c>
      <c r="Z6" s="100">
        <f t="shared" si="9"/>
        <v>1064.4768856447688</v>
      </c>
    </row>
    <row r="7" spans="1:26" ht="42" customHeight="1" x14ac:dyDescent="0.3">
      <c r="A7" s="10">
        <v>44</v>
      </c>
      <c r="B7" s="11"/>
      <c r="C7" s="30" t="s">
        <v>505</v>
      </c>
      <c r="D7" s="13">
        <v>675000</v>
      </c>
      <c r="E7" s="16">
        <v>45</v>
      </c>
      <c r="F7" s="17"/>
      <c r="G7" s="14">
        <v>66</v>
      </c>
      <c r="H7" s="14">
        <v>12350</v>
      </c>
      <c r="I7" s="91">
        <v>54</v>
      </c>
      <c r="J7" s="88">
        <v>2590</v>
      </c>
      <c r="K7" s="14">
        <v>3075</v>
      </c>
      <c r="L7" s="35">
        <f t="shared" si="0"/>
        <v>47.962962962962962</v>
      </c>
      <c r="M7" s="34">
        <f t="shared" si="1"/>
        <v>56.944444444444443</v>
      </c>
      <c r="N7" s="95">
        <f t="shared" si="2"/>
        <v>104.9074074074074</v>
      </c>
      <c r="O7" s="88">
        <v>3450</v>
      </c>
      <c r="P7" s="14">
        <v>4100</v>
      </c>
      <c r="Q7" s="35">
        <f t="shared" si="3"/>
        <v>63.888888888888886</v>
      </c>
      <c r="R7" s="34">
        <f t="shared" si="4"/>
        <v>75.925925925925924</v>
      </c>
      <c r="S7" s="95">
        <f t="shared" si="5"/>
        <v>139.81481481481481</v>
      </c>
      <c r="T7" s="88">
        <v>72</v>
      </c>
      <c r="U7" s="14">
        <v>2330</v>
      </c>
      <c r="V7" s="14">
        <v>2770</v>
      </c>
      <c r="W7" s="35">
        <f t="shared" si="6"/>
        <v>32.361111111111114</v>
      </c>
      <c r="X7" s="34">
        <f t="shared" si="7"/>
        <v>38.472222222222221</v>
      </c>
      <c r="Y7" s="33">
        <f t="shared" si="8"/>
        <v>70.833333333333343</v>
      </c>
      <c r="Z7" s="100">
        <f t="shared" si="9"/>
        <v>869.09871244635178</v>
      </c>
    </row>
    <row r="8" spans="1:26" ht="42" customHeight="1" x14ac:dyDescent="0.3">
      <c r="A8" s="10">
        <v>42</v>
      </c>
      <c r="B8" s="11"/>
      <c r="C8" s="30" t="s">
        <v>69</v>
      </c>
      <c r="D8" s="13">
        <v>585000</v>
      </c>
      <c r="E8" s="16">
        <v>45</v>
      </c>
      <c r="F8" s="17"/>
      <c r="G8" s="14">
        <v>44</v>
      </c>
      <c r="H8" s="14">
        <v>10700</v>
      </c>
      <c r="I8" s="91">
        <v>60</v>
      </c>
      <c r="J8" s="88">
        <v>1625</v>
      </c>
      <c r="K8" s="14">
        <v>2325</v>
      </c>
      <c r="L8" s="15">
        <f t="shared" si="0"/>
        <v>27.083333333333332</v>
      </c>
      <c r="M8" s="43">
        <f t="shared" si="1"/>
        <v>38.75</v>
      </c>
      <c r="N8" s="94">
        <f t="shared" si="2"/>
        <v>65.833333333333329</v>
      </c>
      <c r="O8" s="88">
        <v>2170</v>
      </c>
      <c r="P8" s="14">
        <v>3100</v>
      </c>
      <c r="Q8" s="15">
        <f t="shared" si="3"/>
        <v>36.166666666666664</v>
      </c>
      <c r="R8" s="43">
        <f t="shared" si="4"/>
        <v>51.666666666666664</v>
      </c>
      <c r="S8" s="94">
        <f t="shared" si="5"/>
        <v>87.833333333333329</v>
      </c>
      <c r="T8" s="88">
        <v>72</v>
      </c>
      <c r="U8" s="14">
        <v>1460</v>
      </c>
      <c r="V8" s="14">
        <v>2100</v>
      </c>
      <c r="W8" s="15">
        <f t="shared" si="6"/>
        <v>20.277777777777779</v>
      </c>
      <c r="X8" s="43">
        <f t="shared" si="7"/>
        <v>29.166666666666668</v>
      </c>
      <c r="Y8" s="43">
        <f t="shared" si="8"/>
        <v>49.444444444444443</v>
      </c>
      <c r="Z8" s="100">
        <f t="shared" si="9"/>
        <v>1202.0547945205478</v>
      </c>
    </row>
    <row r="9" spans="1:26" ht="42" customHeight="1" x14ac:dyDescent="0.3">
      <c r="A9" s="10">
        <v>40</v>
      </c>
      <c r="B9" s="11"/>
      <c r="C9" s="30" t="s">
        <v>126</v>
      </c>
      <c r="D9" s="13">
        <v>500000</v>
      </c>
      <c r="E9" s="16">
        <v>50</v>
      </c>
      <c r="F9" s="17"/>
      <c r="G9" s="14">
        <v>54</v>
      </c>
      <c r="H9" s="14">
        <v>9150</v>
      </c>
      <c r="I9" s="91">
        <v>48</v>
      </c>
      <c r="J9" s="88">
        <v>1400</v>
      </c>
      <c r="K9" s="14">
        <v>2175</v>
      </c>
      <c r="L9" s="15">
        <f t="shared" si="0"/>
        <v>29.166666666666668</v>
      </c>
      <c r="M9" s="43">
        <f t="shared" si="1"/>
        <v>45.3125</v>
      </c>
      <c r="N9" s="94">
        <f t="shared" si="2"/>
        <v>74.479166666666671</v>
      </c>
      <c r="O9" s="88">
        <v>1875</v>
      </c>
      <c r="P9" s="14">
        <v>2900</v>
      </c>
      <c r="Q9" s="15">
        <f t="shared" si="3"/>
        <v>39.0625</v>
      </c>
      <c r="R9" s="34">
        <f t="shared" si="4"/>
        <v>60.416666666666664</v>
      </c>
      <c r="S9" s="86">
        <f t="shared" si="5"/>
        <v>99.479166666666657</v>
      </c>
      <c r="T9" s="88">
        <v>60</v>
      </c>
      <c r="U9" s="14">
        <v>1300</v>
      </c>
      <c r="V9" s="14">
        <v>1900</v>
      </c>
      <c r="W9" s="43">
        <f t="shared" si="6"/>
        <v>21.666666666666668</v>
      </c>
      <c r="X9" s="43">
        <f t="shared" si="7"/>
        <v>31.666666666666668</v>
      </c>
      <c r="Y9" s="43">
        <f t="shared" si="8"/>
        <v>53.333333333333336</v>
      </c>
      <c r="Z9" s="100">
        <f t="shared" si="9"/>
        <v>961.53846153846143</v>
      </c>
    </row>
    <row r="10" spans="1:26" ht="42" customHeight="1" x14ac:dyDescent="0.3">
      <c r="A10" s="10">
        <v>40</v>
      </c>
      <c r="B10" s="11"/>
      <c r="C10" s="30" t="s">
        <v>43</v>
      </c>
      <c r="D10" s="13">
        <v>45000</v>
      </c>
      <c r="E10" s="16"/>
      <c r="F10" s="17"/>
      <c r="G10" s="14">
        <v>18</v>
      </c>
      <c r="H10" s="14">
        <v>2000</v>
      </c>
      <c r="I10" s="91">
        <v>24</v>
      </c>
      <c r="J10" s="88">
        <v>480</v>
      </c>
      <c r="K10" s="14">
        <v>160</v>
      </c>
      <c r="L10" s="15">
        <f t="shared" si="0"/>
        <v>20</v>
      </c>
      <c r="M10" s="15">
        <f t="shared" si="1"/>
        <v>6.666666666666667</v>
      </c>
      <c r="N10" s="94">
        <f t="shared" si="2"/>
        <v>26.666666666666668</v>
      </c>
      <c r="O10" s="88">
        <v>780</v>
      </c>
      <c r="P10" s="14">
        <v>190</v>
      </c>
      <c r="Q10" s="15">
        <f t="shared" si="3"/>
        <v>32.5</v>
      </c>
      <c r="R10" s="15">
        <f t="shared" si="4"/>
        <v>7.916666666666667</v>
      </c>
      <c r="S10" s="94">
        <f t="shared" si="5"/>
        <v>40.416666666666664</v>
      </c>
      <c r="T10" s="88">
        <v>48</v>
      </c>
      <c r="U10" s="14">
        <v>420</v>
      </c>
      <c r="V10" s="14">
        <v>75</v>
      </c>
      <c r="W10" s="15">
        <f t="shared" si="6"/>
        <v>8.75</v>
      </c>
      <c r="X10" s="15">
        <f t="shared" si="7"/>
        <v>1.5625</v>
      </c>
      <c r="Y10" s="15">
        <f t="shared" si="8"/>
        <v>10.3125</v>
      </c>
      <c r="Z10" s="100">
        <f t="shared" si="9"/>
        <v>214.28571428571431</v>
      </c>
    </row>
    <row r="11" spans="1:26" ht="42" customHeight="1" x14ac:dyDescent="0.3">
      <c r="A11" s="10">
        <v>39</v>
      </c>
      <c r="B11" s="11"/>
      <c r="C11" s="30" t="s">
        <v>113</v>
      </c>
      <c r="D11" s="13">
        <v>415000</v>
      </c>
      <c r="E11" s="16">
        <v>45</v>
      </c>
      <c r="F11" s="17"/>
      <c r="G11" s="14">
        <v>42</v>
      </c>
      <c r="H11" s="14">
        <v>7590</v>
      </c>
      <c r="I11" s="91">
        <v>40</v>
      </c>
      <c r="J11" s="88">
        <v>490</v>
      </c>
      <c r="K11" s="14">
        <v>2140</v>
      </c>
      <c r="L11" s="15">
        <f t="shared" si="0"/>
        <v>12.25</v>
      </c>
      <c r="M11" s="34">
        <f t="shared" si="1"/>
        <v>53.5</v>
      </c>
      <c r="N11" s="94">
        <f t="shared" si="2"/>
        <v>65.75</v>
      </c>
      <c r="O11" s="88">
        <v>650</v>
      </c>
      <c r="P11" s="14">
        <v>2850</v>
      </c>
      <c r="Q11" s="15">
        <f t="shared" si="3"/>
        <v>16.25</v>
      </c>
      <c r="R11" s="34">
        <f t="shared" si="4"/>
        <v>71.25</v>
      </c>
      <c r="S11" s="94">
        <f t="shared" si="5"/>
        <v>87.5</v>
      </c>
      <c r="T11" s="88">
        <v>55</v>
      </c>
      <c r="U11" s="14">
        <v>440</v>
      </c>
      <c r="V11" s="14">
        <v>1925</v>
      </c>
      <c r="W11" s="15">
        <f t="shared" si="6"/>
        <v>8</v>
      </c>
      <c r="X11" s="34">
        <f t="shared" si="7"/>
        <v>35</v>
      </c>
      <c r="Y11" s="15">
        <f t="shared" si="8"/>
        <v>43</v>
      </c>
      <c r="Z11" s="100">
        <f t="shared" si="9"/>
        <v>2161.4583333333335</v>
      </c>
    </row>
    <row r="12" spans="1:26" ht="42" customHeight="1" x14ac:dyDescent="0.3">
      <c r="A12" s="10">
        <v>38</v>
      </c>
      <c r="B12" s="11"/>
      <c r="C12" s="30" t="s">
        <v>27</v>
      </c>
      <c r="D12" s="13">
        <v>425000</v>
      </c>
      <c r="E12" s="16">
        <v>50</v>
      </c>
      <c r="F12" s="17"/>
      <c r="G12" s="14">
        <v>72</v>
      </c>
      <c r="H12" s="14">
        <v>7775</v>
      </c>
      <c r="I12" s="91">
        <v>36</v>
      </c>
      <c r="J12" s="88">
        <v>1875</v>
      </c>
      <c r="K12" s="14">
        <v>1350</v>
      </c>
      <c r="L12" s="35">
        <f t="shared" si="0"/>
        <v>52.083333333333336</v>
      </c>
      <c r="M12" s="43">
        <f t="shared" si="1"/>
        <v>37.5</v>
      </c>
      <c r="N12" s="95">
        <f t="shared" si="2"/>
        <v>89.583333333333343</v>
      </c>
      <c r="O12" s="88">
        <v>2500</v>
      </c>
      <c r="P12" s="14">
        <v>1800</v>
      </c>
      <c r="Q12" s="35">
        <f t="shared" si="3"/>
        <v>69.444444444444443</v>
      </c>
      <c r="R12" s="43">
        <f t="shared" si="4"/>
        <v>50</v>
      </c>
      <c r="S12" s="95">
        <f t="shared" si="5"/>
        <v>119.44444444444444</v>
      </c>
      <c r="T12" s="88">
        <v>48</v>
      </c>
      <c r="U12" s="14">
        <v>1700</v>
      </c>
      <c r="V12" s="14">
        <v>1215</v>
      </c>
      <c r="W12" s="35">
        <f t="shared" si="6"/>
        <v>35.416666666666664</v>
      </c>
      <c r="X12" s="43">
        <f t="shared" si="7"/>
        <v>25.3125</v>
      </c>
      <c r="Y12" s="33">
        <f t="shared" si="8"/>
        <v>60.729166666666664</v>
      </c>
      <c r="Z12" s="100">
        <f t="shared" si="9"/>
        <v>500</v>
      </c>
    </row>
    <row r="13" spans="1:26" ht="42" customHeight="1" x14ac:dyDescent="0.3">
      <c r="A13" s="10">
        <v>37</v>
      </c>
      <c r="B13" s="11"/>
      <c r="C13" s="30" t="s">
        <v>65</v>
      </c>
      <c r="D13" s="13">
        <v>350000</v>
      </c>
      <c r="E13" s="16">
        <v>40</v>
      </c>
      <c r="F13" s="17"/>
      <c r="G13" s="14">
        <v>64</v>
      </c>
      <c r="H13" s="14">
        <v>6400</v>
      </c>
      <c r="I13" s="91">
        <v>22</v>
      </c>
      <c r="J13" s="88">
        <v>645</v>
      </c>
      <c r="K13" s="14">
        <v>750</v>
      </c>
      <c r="L13" s="15">
        <f t="shared" si="0"/>
        <v>29.318181818181817</v>
      </c>
      <c r="M13" s="15">
        <f t="shared" si="1"/>
        <v>34.090909090909093</v>
      </c>
      <c r="N13" s="86">
        <f t="shared" si="2"/>
        <v>63.409090909090907</v>
      </c>
      <c r="O13" s="88">
        <v>850</v>
      </c>
      <c r="P13" s="14">
        <v>1000</v>
      </c>
      <c r="Q13" s="15">
        <f t="shared" si="3"/>
        <v>38.636363636363633</v>
      </c>
      <c r="R13" s="43">
        <f t="shared" si="4"/>
        <v>45.454545454545453</v>
      </c>
      <c r="S13" s="86">
        <f t="shared" si="5"/>
        <v>84.090909090909093</v>
      </c>
      <c r="T13" s="88">
        <v>30</v>
      </c>
      <c r="U13" s="14">
        <v>550</v>
      </c>
      <c r="V13" s="14">
        <v>625</v>
      </c>
      <c r="W13" s="15">
        <f t="shared" si="6"/>
        <v>18.333333333333332</v>
      </c>
      <c r="X13" s="15">
        <f t="shared" si="7"/>
        <v>20.833333333333332</v>
      </c>
      <c r="Y13" s="15">
        <f t="shared" si="8"/>
        <v>39.166666666666664</v>
      </c>
      <c r="Z13" s="100">
        <f t="shared" si="9"/>
        <v>795.4545454545455</v>
      </c>
    </row>
    <row r="14" spans="1:26" ht="42" customHeight="1" x14ac:dyDescent="0.3">
      <c r="A14" s="10">
        <v>37</v>
      </c>
      <c r="B14" s="11"/>
      <c r="C14" s="30" t="s">
        <v>198</v>
      </c>
      <c r="D14" s="13"/>
      <c r="E14" s="16"/>
      <c r="F14" s="17">
        <v>1.99</v>
      </c>
      <c r="G14" s="14">
        <v>0</v>
      </c>
      <c r="H14" s="14">
        <v>0</v>
      </c>
      <c r="I14" s="91">
        <v>25</v>
      </c>
      <c r="J14" s="88">
        <v>1065</v>
      </c>
      <c r="K14" s="14">
        <v>610</v>
      </c>
      <c r="L14" s="43">
        <f t="shared" si="0"/>
        <v>42.6</v>
      </c>
      <c r="M14" s="15">
        <f t="shared" si="1"/>
        <v>24.4</v>
      </c>
      <c r="N14" s="94">
        <f t="shared" si="2"/>
        <v>67</v>
      </c>
      <c r="O14" s="88">
        <v>1420</v>
      </c>
      <c r="P14" s="14">
        <v>815</v>
      </c>
      <c r="Q14" s="43">
        <f t="shared" si="3"/>
        <v>56.8</v>
      </c>
      <c r="R14" s="15">
        <f t="shared" si="4"/>
        <v>32.6</v>
      </c>
      <c r="S14" s="94">
        <f t="shared" si="5"/>
        <v>89.4</v>
      </c>
      <c r="T14" s="88">
        <v>38</v>
      </c>
      <c r="U14" s="14">
        <v>960</v>
      </c>
      <c r="V14" s="14">
        <v>550</v>
      </c>
      <c r="W14" s="43">
        <f t="shared" si="6"/>
        <v>25.263157894736842</v>
      </c>
      <c r="X14" s="15">
        <f t="shared" si="7"/>
        <v>14.473684210526315</v>
      </c>
      <c r="Y14" s="15">
        <f t="shared" si="8"/>
        <v>39.736842105263158</v>
      </c>
      <c r="Z14" s="122" t="str">
        <f t="shared" si="9"/>
        <v>-</v>
      </c>
    </row>
    <row r="15" spans="1:26" ht="42" customHeight="1" x14ac:dyDescent="0.3">
      <c r="A15" s="10">
        <v>36</v>
      </c>
      <c r="B15" s="11"/>
      <c r="C15" s="30" t="s">
        <v>455</v>
      </c>
      <c r="D15" s="13">
        <v>330000</v>
      </c>
      <c r="E15" s="16">
        <v>30</v>
      </c>
      <c r="F15" s="17"/>
      <c r="G15" s="14">
        <v>13</v>
      </c>
      <c r="H15" s="14">
        <v>50</v>
      </c>
      <c r="I15" s="91">
        <v>18</v>
      </c>
      <c r="J15" s="88">
        <v>1045</v>
      </c>
      <c r="K15" s="14">
        <v>1</v>
      </c>
      <c r="L15" s="35">
        <f t="shared" si="0"/>
        <v>58.055555555555557</v>
      </c>
      <c r="M15" s="15">
        <f t="shared" si="1"/>
        <v>5.5555555555555552E-2</v>
      </c>
      <c r="N15" s="94">
        <f t="shared" si="2"/>
        <v>58.111111111111114</v>
      </c>
      <c r="O15" s="88">
        <v>1853</v>
      </c>
      <c r="P15" s="14">
        <v>1</v>
      </c>
      <c r="Q15" s="35">
        <f t="shared" si="3"/>
        <v>102.94444444444444</v>
      </c>
      <c r="R15" s="15">
        <f t="shared" si="4"/>
        <v>5.5555555555555552E-2</v>
      </c>
      <c r="S15" s="86">
        <f t="shared" si="5"/>
        <v>103</v>
      </c>
      <c r="T15" s="88">
        <v>26</v>
      </c>
      <c r="U15" s="14">
        <v>945</v>
      </c>
      <c r="V15" s="14">
        <v>1</v>
      </c>
      <c r="W15" s="35">
        <f t="shared" si="6"/>
        <v>36.346153846153847</v>
      </c>
      <c r="X15" s="15">
        <f t="shared" si="7"/>
        <v>3.8461538461538464E-2</v>
      </c>
      <c r="Y15" s="15">
        <f t="shared" si="8"/>
        <v>36.384615384615387</v>
      </c>
      <c r="Z15" s="100">
        <f t="shared" si="9"/>
        <v>378.30687830687833</v>
      </c>
    </row>
    <row r="16" spans="1:26" s="123" customFormat="1" ht="42" customHeight="1" x14ac:dyDescent="0.3">
      <c r="A16" s="10">
        <v>35</v>
      </c>
      <c r="B16" s="11"/>
      <c r="C16" s="30" t="s">
        <v>84</v>
      </c>
      <c r="D16" s="13">
        <v>300000</v>
      </c>
      <c r="E16" s="16">
        <v>50</v>
      </c>
      <c r="F16" s="17"/>
      <c r="G16" s="14">
        <v>72</v>
      </c>
      <c r="H16" s="14">
        <v>5500</v>
      </c>
      <c r="I16" s="91">
        <v>48</v>
      </c>
      <c r="J16" s="88">
        <v>950</v>
      </c>
      <c r="K16" s="14">
        <v>1150</v>
      </c>
      <c r="L16" s="15">
        <f t="shared" si="0"/>
        <v>19.791666666666668</v>
      </c>
      <c r="M16" s="15">
        <f t="shared" si="1"/>
        <v>23.958333333333332</v>
      </c>
      <c r="N16" s="94">
        <f t="shared" si="2"/>
        <v>43.75</v>
      </c>
      <c r="O16" s="88">
        <v>1250</v>
      </c>
      <c r="P16" s="14">
        <v>1400</v>
      </c>
      <c r="Q16" s="15">
        <f t="shared" si="3"/>
        <v>26.041666666666668</v>
      </c>
      <c r="R16" s="15">
        <f t="shared" si="4"/>
        <v>29.166666666666668</v>
      </c>
      <c r="S16" s="94">
        <f t="shared" si="5"/>
        <v>55.208333333333336</v>
      </c>
      <c r="T16" s="88">
        <v>60</v>
      </c>
      <c r="U16" s="14">
        <v>1000</v>
      </c>
      <c r="V16" s="14">
        <v>625</v>
      </c>
      <c r="W16" s="15">
        <f t="shared" si="6"/>
        <v>16.666666666666668</v>
      </c>
      <c r="X16" s="15">
        <f t="shared" si="7"/>
        <v>10.416666666666666</v>
      </c>
      <c r="Y16" s="15">
        <f t="shared" si="8"/>
        <v>27.083333333333336</v>
      </c>
      <c r="Z16" s="100">
        <f t="shared" si="9"/>
        <v>750</v>
      </c>
    </row>
    <row r="17" spans="1:26" ht="42" customHeight="1" x14ac:dyDescent="0.3">
      <c r="A17" s="108">
        <v>35</v>
      </c>
      <c r="B17" s="109"/>
      <c r="C17" s="110" t="s">
        <v>41</v>
      </c>
      <c r="D17" s="111"/>
      <c r="E17" s="112">
        <v>12</v>
      </c>
      <c r="F17" s="113"/>
      <c r="G17" s="114">
        <v>0</v>
      </c>
      <c r="H17" s="114">
        <v>1800</v>
      </c>
      <c r="I17" s="115" t="s">
        <v>176</v>
      </c>
      <c r="J17" s="116"/>
      <c r="K17" s="114"/>
      <c r="L17" s="117"/>
      <c r="M17" s="117"/>
      <c r="N17" s="118"/>
      <c r="O17" s="116"/>
      <c r="P17" s="114"/>
      <c r="Q17" s="117"/>
      <c r="R17" s="117"/>
      <c r="S17" s="118"/>
      <c r="T17" s="116">
        <v>6</v>
      </c>
      <c r="U17" s="114">
        <v>250</v>
      </c>
      <c r="V17" s="114">
        <v>175</v>
      </c>
      <c r="W17" s="119">
        <f t="shared" si="6"/>
        <v>41.666666666666664</v>
      </c>
      <c r="X17" s="124">
        <f t="shared" si="7"/>
        <v>29.166666666666668</v>
      </c>
      <c r="Y17" s="121">
        <f t="shared" si="8"/>
        <v>70.833333333333329</v>
      </c>
      <c r="Z17" s="122" t="str">
        <f t="shared" si="9"/>
        <v>-</v>
      </c>
    </row>
    <row r="18" spans="1:26" ht="42" customHeight="1" x14ac:dyDescent="0.3">
      <c r="A18" s="10">
        <v>34</v>
      </c>
      <c r="B18" s="11"/>
      <c r="C18" s="31" t="s">
        <v>190</v>
      </c>
      <c r="D18" s="13">
        <v>315000</v>
      </c>
      <c r="E18" s="16">
        <v>30</v>
      </c>
      <c r="F18" s="17"/>
      <c r="G18" s="14">
        <v>34</v>
      </c>
      <c r="H18" s="14">
        <v>5760</v>
      </c>
      <c r="I18" s="91">
        <v>16</v>
      </c>
      <c r="J18" s="88">
        <v>335</v>
      </c>
      <c r="K18" s="14">
        <v>505</v>
      </c>
      <c r="L18" s="15">
        <f t="shared" ref="L18:L40" si="10">J18/I18</f>
        <v>20.9375</v>
      </c>
      <c r="M18" s="15">
        <f t="shared" ref="M18:M40" si="11">K18/I18</f>
        <v>31.5625</v>
      </c>
      <c r="N18" s="94">
        <f t="shared" ref="N18:N40" si="12">L18+M18</f>
        <v>52.5</v>
      </c>
      <c r="O18" s="88">
        <v>445</v>
      </c>
      <c r="P18" s="14">
        <v>675</v>
      </c>
      <c r="Q18" s="15">
        <f t="shared" ref="Q18:Q40" si="13">O18/I18</f>
        <v>27.8125</v>
      </c>
      <c r="R18" s="15">
        <f t="shared" ref="R18:R40" si="14">P18/I18</f>
        <v>42.1875</v>
      </c>
      <c r="S18" s="94">
        <f t="shared" ref="S18:S40" si="15">Q18+R18</f>
        <v>70</v>
      </c>
      <c r="T18" s="88">
        <v>28</v>
      </c>
      <c r="U18" s="14">
        <v>300</v>
      </c>
      <c r="V18" s="14">
        <v>455</v>
      </c>
      <c r="W18" s="15">
        <f t="shared" si="6"/>
        <v>10.714285714285714</v>
      </c>
      <c r="X18" s="15">
        <f t="shared" si="7"/>
        <v>16.25</v>
      </c>
      <c r="Y18" s="15">
        <f t="shared" si="8"/>
        <v>26.964285714285715</v>
      </c>
      <c r="Z18" s="100">
        <f t="shared" si="9"/>
        <v>1225.0000000000002</v>
      </c>
    </row>
    <row r="19" spans="1:26" ht="42" customHeight="1" x14ac:dyDescent="0.3">
      <c r="A19" s="10">
        <v>34</v>
      </c>
      <c r="B19" s="11"/>
      <c r="C19" s="30" t="s">
        <v>61</v>
      </c>
      <c r="D19" s="13">
        <v>290000</v>
      </c>
      <c r="E19" s="16">
        <v>35</v>
      </c>
      <c r="F19" s="17"/>
      <c r="G19" s="14">
        <v>30</v>
      </c>
      <c r="H19" s="14">
        <v>5375</v>
      </c>
      <c r="I19" s="91">
        <v>72</v>
      </c>
      <c r="J19" s="88">
        <v>2200</v>
      </c>
      <c r="K19" s="14">
        <v>1600</v>
      </c>
      <c r="L19" s="15">
        <f t="shared" si="10"/>
        <v>30.555555555555557</v>
      </c>
      <c r="M19" s="15">
        <f t="shared" si="11"/>
        <v>22.222222222222221</v>
      </c>
      <c r="N19" s="94">
        <f t="shared" si="12"/>
        <v>52.777777777777779</v>
      </c>
      <c r="O19" s="88">
        <v>3000</v>
      </c>
      <c r="P19" s="14">
        <v>2150</v>
      </c>
      <c r="Q19" s="15">
        <f t="shared" si="13"/>
        <v>41.666666666666664</v>
      </c>
      <c r="R19" s="15">
        <f t="shared" si="14"/>
        <v>29.861111111111111</v>
      </c>
      <c r="S19" s="94">
        <f t="shared" si="15"/>
        <v>71.527777777777771</v>
      </c>
      <c r="T19" s="88">
        <v>72</v>
      </c>
      <c r="U19" s="14">
        <v>1500</v>
      </c>
      <c r="V19" s="14">
        <v>1100</v>
      </c>
      <c r="W19" s="15">
        <f t="shared" si="6"/>
        <v>20.833333333333332</v>
      </c>
      <c r="X19" s="15">
        <f t="shared" si="7"/>
        <v>15.277777777777779</v>
      </c>
      <c r="Y19" s="15">
        <f t="shared" si="8"/>
        <v>36.111111111111114</v>
      </c>
      <c r="Z19" s="100">
        <f t="shared" si="9"/>
        <v>580</v>
      </c>
    </row>
    <row r="20" spans="1:26" ht="42" customHeight="1" x14ac:dyDescent="0.3">
      <c r="A20" s="10">
        <v>33</v>
      </c>
      <c r="B20" s="11"/>
      <c r="C20" s="30" t="s">
        <v>28</v>
      </c>
      <c r="D20" s="13">
        <v>320000</v>
      </c>
      <c r="E20" s="16">
        <v>35</v>
      </c>
      <c r="F20" s="17"/>
      <c r="G20" s="14">
        <v>42</v>
      </c>
      <c r="H20" s="14">
        <v>5850</v>
      </c>
      <c r="I20" s="91">
        <v>21</v>
      </c>
      <c r="J20" s="88">
        <v>935</v>
      </c>
      <c r="K20" s="14">
        <v>340</v>
      </c>
      <c r="L20" s="35">
        <f t="shared" si="10"/>
        <v>44.523809523809526</v>
      </c>
      <c r="M20" s="15">
        <f t="shared" si="11"/>
        <v>16.19047619047619</v>
      </c>
      <c r="N20" s="86">
        <f t="shared" si="12"/>
        <v>60.714285714285715</v>
      </c>
      <c r="O20" s="88">
        <v>1245</v>
      </c>
      <c r="P20" s="14">
        <v>450</v>
      </c>
      <c r="Q20" s="35">
        <f t="shared" si="13"/>
        <v>59.285714285714285</v>
      </c>
      <c r="R20" s="15">
        <f t="shared" si="14"/>
        <v>21.428571428571427</v>
      </c>
      <c r="S20" s="94">
        <f t="shared" si="15"/>
        <v>80.714285714285708</v>
      </c>
      <c r="T20" s="88">
        <v>35</v>
      </c>
      <c r="U20" s="14">
        <v>840</v>
      </c>
      <c r="V20" s="14">
        <v>305</v>
      </c>
      <c r="W20" s="43">
        <f t="shared" si="6"/>
        <v>24</v>
      </c>
      <c r="X20" s="15">
        <f t="shared" si="7"/>
        <v>8.7142857142857135</v>
      </c>
      <c r="Y20" s="15">
        <f t="shared" si="8"/>
        <v>32.714285714285715</v>
      </c>
      <c r="Z20" s="100">
        <f t="shared" si="9"/>
        <v>555.55555555555554</v>
      </c>
    </row>
    <row r="21" spans="1:26" ht="42" customHeight="1" x14ac:dyDescent="0.3">
      <c r="A21" s="10">
        <v>33</v>
      </c>
      <c r="B21" s="11"/>
      <c r="C21" s="30" t="s">
        <v>58</v>
      </c>
      <c r="D21" s="13">
        <v>285000</v>
      </c>
      <c r="E21" s="16">
        <v>40</v>
      </c>
      <c r="F21" s="17"/>
      <c r="G21" s="14">
        <v>50</v>
      </c>
      <c r="H21" s="14">
        <v>5250</v>
      </c>
      <c r="I21" s="91">
        <v>15</v>
      </c>
      <c r="J21" s="88">
        <v>475</v>
      </c>
      <c r="K21" s="14">
        <v>220</v>
      </c>
      <c r="L21" s="43">
        <f t="shared" si="10"/>
        <v>31.666666666666668</v>
      </c>
      <c r="M21" s="15">
        <f t="shared" si="11"/>
        <v>14.666666666666666</v>
      </c>
      <c r="N21" s="94">
        <f t="shared" si="12"/>
        <v>46.333333333333336</v>
      </c>
      <c r="O21" s="88">
        <v>750</v>
      </c>
      <c r="P21" s="14">
        <v>350</v>
      </c>
      <c r="Q21" s="43">
        <f t="shared" si="13"/>
        <v>50</v>
      </c>
      <c r="R21" s="15">
        <f t="shared" si="14"/>
        <v>23.333333333333332</v>
      </c>
      <c r="S21" s="94">
        <f t="shared" si="15"/>
        <v>73.333333333333329</v>
      </c>
      <c r="T21" s="88">
        <v>28</v>
      </c>
      <c r="U21" s="14">
        <v>600</v>
      </c>
      <c r="V21" s="14">
        <v>180</v>
      </c>
      <c r="W21" s="15">
        <f t="shared" si="6"/>
        <v>21.428571428571427</v>
      </c>
      <c r="X21" s="15">
        <f t="shared" si="7"/>
        <v>6.4285714285714288</v>
      </c>
      <c r="Y21" s="15">
        <f t="shared" si="8"/>
        <v>27.857142857142854</v>
      </c>
      <c r="Z21" s="100">
        <f t="shared" si="9"/>
        <v>554.16666666666674</v>
      </c>
    </row>
    <row r="22" spans="1:26" ht="42" customHeight="1" x14ac:dyDescent="0.3">
      <c r="A22" s="64">
        <v>32</v>
      </c>
      <c r="B22" s="65"/>
      <c r="C22" s="54" t="s">
        <v>137</v>
      </c>
      <c r="D22" s="57">
        <v>280000</v>
      </c>
      <c r="E22" s="63">
        <v>35</v>
      </c>
      <c r="F22" s="59"/>
      <c r="G22" s="60"/>
      <c r="H22" s="60"/>
      <c r="I22" s="92">
        <v>12</v>
      </c>
      <c r="J22" s="89">
        <v>290</v>
      </c>
      <c r="K22" s="60">
        <v>175</v>
      </c>
      <c r="L22" s="61">
        <f t="shared" si="10"/>
        <v>24.166666666666668</v>
      </c>
      <c r="M22" s="61">
        <f t="shared" si="11"/>
        <v>14.583333333333334</v>
      </c>
      <c r="N22" s="96">
        <f t="shared" si="12"/>
        <v>38.75</v>
      </c>
      <c r="O22" s="89">
        <v>345</v>
      </c>
      <c r="P22" s="60">
        <v>220</v>
      </c>
      <c r="Q22" s="61">
        <f t="shared" si="13"/>
        <v>28.75</v>
      </c>
      <c r="R22" s="61">
        <f t="shared" si="14"/>
        <v>18.333333333333332</v>
      </c>
      <c r="S22" s="96">
        <f t="shared" si="15"/>
        <v>47.083333333333329</v>
      </c>
      <c r="T22" s="89">
        <v>22</v>
      </c>
      <c r="U22" s="60">
        <v>280</v>
      </c>
      <c r="V22" s="60">
        <v>170</v>
      </c>
      <c r="W22" s="61">
        <f t="shared" si="6"/>
        <v>12.727272727272727</v>
      </c>
      <c r="X22" s="61">
        <f t="shared" si="7"/>
        <v>7.7272727272727275</v>
      </c>
      <c r="Y22" s="61">
        <f t="shared" si="8"/>
        <v>20.454545454545453</v>
      </c>
      <c r="Z22" s="101">
        <f t="shared" si="9"/>
        <v>916.66666666666663</v>
      </c>
    </row>
    <row r="23" spans="1:26" ht="42" customHeight="1" x14ac:dyDescent="0.3">
      <c r="A23" s="10">
        <v>32</v>
      </c>
      <c r="B23" s="11"/>
      <c r="C23" s="30" t="s">
        <v>63</v>
      </c>
      <c r="D23" s="13">
        <v>275000</v>
      </c>
      <c r="E23" s="16">
        <v>35</v>
      </c>
      <c r="F23" s="17"/>
      <c r="G23" s="14">
        <v>48</v>
      </c>
      <c r="H23" s="14">
        <v>5000</v>
      </c>
      <c r="I23" s="91">
        <v>20</v>
      </c>
      <c r="J23" s="88">
        <v>600</v>
      </c>
      <c r="K23" s="14">
        <v>325</v>
      </c>
      <c r="L23" s="15">
        <f t="shared" si="10"/>
        <v>30</v>
      </c>
      <c r="M23" s="15">
        <f t="shared" si="11"/>
        <v>16.25</v>
      </c>
      <c r="N23" s="94">
        <f t="shared" si="12"/>
        <v>46.25</v>
      </c>
      <c r="O23" s="88">
        <v>925</v>
      </c>
      <c r="P23" s="14">
        <v>475</v>
      </c>
      <c r="Q23" s="43">
        <f t="shared" si="13"/>
        <v>46.25</v>
      </c>
      <c r="R23" s="15">
        <f t="shared" si="14"/>
        <v>23.75</v>
      </c>
      <c r="S23" s="94">
        <f t="shared" si="15"/>
        <v>70</v>
      </c>
      <c r="T23" s="88">
        <v>42</v>
      </c>
      <c r="U23" s="14">
        <v>775</v>
      </c>
      <c r="V23" s="14">
        <v>300</v>
      </c>
      <c r="W23" s="15">
        <f t="shared" si="6"/>
        <v>18.452380952380953</v>
      </c>
      <c r="X23" s="15">
        <f t="shared" si="7"/>
        <v>7.1428571428571432</v>
      </c>
      <c r="Y23" s="15">
        <f t="shared" si="8"/>
        <v>25.595238095238095</v>
      </c>
      <c r="Z23" s="100">
        <f t="shared" si="9"/>
        <v>620.9677419354839</v>
      </c>
    </row>
    <row r="24" spans="1:26" s="76" customFormat="1" ht="42" customHeight="1" x14ac:dyDescent="0.3">
      <c r="A24" s="10">
        <v>32</v>
      </c>
      <c r="B24" s="11"/>
      <c r="C24" s="30" t="s">
        <v>54</v>
      </c>
      <c r="D24" s="13"/>
      <c r="E24" s="16"/>
      <c r="F24" s="17">
        <v>2.99</v>
      </c>
      <c r="G24" s="14">
        <v>0</v>
      </c>
      <c r="H24" s="14">
        <v>0</v>
      </c>
      <c r="I24" s="91">
        <v>34</v>
      </c>
      <c r="J24" s="88">
        <v>1125</v>
      </c>
      <c r="K24" s="14">
        <v>1500</v>
      </c>
      <c r="L24" s="43">
        <f t="shared" si="10"/>
        <v>33.088235294117645</v>
      </c>
      <c r="M24" s="43">
        <f t="shared" si="11"/>
        <v>44.117647058823529</v>
      </c>
      <c r="N24" s="86">
        <f t="shared" si="12"/>
        <v>77.205882352941174</v>
      </c>
      <c r="O24" s="88">
        <v>1500</v>
      </c>
      <c r="P24" s="14">
        <v>2000</v>
      </c>
      <c r="Q24" s="43">
        <f t="shared" si="13"/>
        <v>44.117647058823529</v>
      </c>
      <c r="R24" s="43">
        <f t="shared" si="14"/>
        <v>58.823529411764703</v>
      </c>
      <c r="S24" s="86">
        <f t="shared" si="15"/>
        <v>102.94117647058823</v>
      </c>
      <c r="T24" s="88">
        <v>44</v>
      </c>
      <c r="U24" s="14">
        <v>945</v>
      </c>
      <c r="V24" s="14">
        <v>1075</v>
      </c>
      <c r="W24" s="15">
        <f t="shared" si="6"/>
        <v>21.477272727272727</v>
      </c>
      <c r="X24" s="43">
        <f t="shared" si="7"/>
        <v>24.431818181818183</v>
      </c>
      <c r="Y24" s="43">
        <f t="shared" si="8"/>
        <v>45.909090909090907</v>
      </c>
      <c r="Z24" s="100" t="str">
        <f t="shared" si="9"/>
        <v>-</v>
      </c>
    </row>
    <row r="25" spans="1:26" ht="42" customHeight="1" x14ac:dyDescent="0.3">
      <c r="A25" s="10">
        <v>31</v>
      </c>
      <c r="B25" s="11"/>
      <c r="C25" s="30" t="s">
        <v>66</v>
      </c>
      <c r="D25" s="13">
        <v>260000</v>
      </c>
      <c r="E25" s="16">
        <v>30</v>
      </c>
      <c r="F25" s="17"/>
      <c r="G25" s="14">
        <v>11</v>
      </c>
      <c r="H25" s="14">
        <v>4775</v>
      </c>
      <c r="I25" s="91">
        <v>24</v>
      </c>
      <c r="J25" s="88">
        <v>700</v>
      </c>
      <c r="K25" s="14">
        <v>250</v>
      </c>
      <c r="L25" s="15">
        <f t="shared" si="10"/>
        <v>29.166666666666668</v>
      </c>
      <c r="M25" s="15">
        <f t="shared" si="11"/>
        <v>10.416666666666666</v>
      </c>
      <c r="N25" s="94">
        <f t="shared" si="12"/>
        <v>39.583333333333336</v>
      </c>
      <c r="O25" s="88">
        <v>975</v>
      </c>
      <c r="P25" s="14">
        <v>325</v>
      </c>
      <c r="Q25" s="15">
        <f t="shared" si="13"/>
        <v>40.625</v>
      </c>
      <c r="R25" s="15">
        <f t="shared" si="14"/>
        <v>13.541666666666666</v>
      </c>
      <c r="S25" s="94">
        <f t="shared" si="15"/>
        <v>54.166666666666664</v>
      </c>
      <c r="T25" s="88">
        <v>48</v>
      </c>
      <c r="U25" s="14">
        <v>650</v>
      </c>
      <c r="V25" s="14">
        <v>220</v>
      </c>
      <c r="W25" s="15">
        <f t="shared" si="6"/>
        <v>13.541666666666666</v>
      </c>
      <c r="X25" s="15">
        <f t="shared" si="7"/>
        <v>4.583333333333333</v>
      </c>
      <c r="Y25" s="15">
        <f t="shared" si="8"/>
        <v>18.125</v>
      </c>
      <c r="Z25" s="100">
        <f t="shared" si="9"/>
        <v>800</v>
      </c>
    </row>
    <row r="26" spans="1:26" ht="42" customHeight="1" x14ac:dyDescent="0.3">
      <c r="A26" s="10">
        <v>31</v>
      </c>
      <c r="B26" s="11"/>
      <c r="C26" s="30" t="s">
        <v>56</v>
      </c>
      <c r="D26" s="13">
        <v>255000</v>
      </c>
      <c r="E26" s="16">
        <v>34</v>
      </c>
      <c r="F26" s="17"/>
      <c r="G26" s="14">
        <v>32</v>
      </c>
      <c r="H26" s="14">
        <v>4650</v>
      </c>
      <c r="I26" s="91">
        <v>36</v>
      </c>
      <c r="J26" s="88">
        <v>900</v>
      </c>
      <c r="K26" s="14">
        <v>500</v>
      </c>
      <c r="L26" s="15">
        <f t="shared" si="10"/>
        <v>25</v>
      </c>
      <c r="M26" s="15">
        <f t="shared" si="11"/>
        <v>13.888888888888889</v>
      </c>
      <c r="N26" s="94">
        <f t="shared" si="12"/>
        <v>38.888888888888886</v>
      </c>
      <c r="O26" s="88">
        <v>1200</v>
      </c>
      <c r="P26" s="14">
        <v>680</v>
      </c>
      <c r="Q26" s="15">
        <f t="shared" si="13"/>
        <v>33.333333333333336</v>
      </c>
      <c r="R26" s="15">
        <f t="shared" si="14"/>
        <v>18.888888888888889</v>
      </c>
      <c r="S26" s="94">
        <f t="shared" si="15"/>
        <v>52.222222222222229</v>
      </c>
      <c r="T26" s="88">
        <v>55</v>
      </c>
      <c r="U26" s="14">
        <v>850</v>
      </c>
      <c r="V26" s="14">
        <v>490</v>
      </c>
      <c r="W26" s="15">
        <f t="shared" si="6"/>
        <v>15.454545454545455</v>
      </c>
      <c r="X26" s="15">
        <f t="shared" si="7"/>
        <v>8.9090909090909083</v>
      </c>
      <c r="Y26" s="15">
        <f t="shared" si="8"/>
        <v>24.363636363636363</v>
      </c>
      <c r="Z26" s="100">
        <f t="shared" si="9"/>
        <v>687.5</v>
      </c>
    </row>
    <row r="27" spans="1:26" ht="42" customHeight="1" x14ac:dyDescent="0.3">
      <c r="A27" s="10">
        <v>30</v>
      </c>
      <c r="B27" s="11"/>
      <c r="C27" s="32" t="s">
        <v>87</v>
      </c>
      <c r="D27" s="19">
        <v>275000</v>
      </c>
      <c r="E27" s="16">
        <v>33</v>
      </c>
      <c r="F27" s="17"/>
      <c r="G27" s="14">
        <v>72</v>
      </c>
      <c r="H27" s="14">
        <v>4900</v>
      </c>
      <c r="I27" s="91">
        <v>24</v>
      </c>
      <c r="J27" s="88">
        <v>450</v>
      </c>
      <c r="K27" s="14">
        <v>490</v>
      </c>
      <c r="L27" s="15">
        <f t="shared" si="10"/>
        <v>18.75</v>
      </c>
      <c r="M27" s="15">
        <f t="shared" si="11"/>
        <v>20.416666666666668</v>
      </c>
      <c r="N27" s="94">
        <f t="shared" si="12"/>
        <v>39.166666666666671</v>
      </c>
      <c r="O27" s="88">
        <v>600</v>
      </c>
      <c r="P27" s="14">
        <v>680</v>
      </c>
      <c r="Q27" s="15">
        <f t="shared" si="13"/>
        <v>25</v>
      </c>
      <c r="R27" s="15">
        <f t="shared" si="14"/>
        <v>28.333333333333332</v>
      </c>
      <c r="S27" s="94">
        <f t="shared" si="15"/>
        <v>53.333333333333329</v>
      </c>
      <c r="T27" s="88">
        <v>48</v>
      </c>
      <c r="U27" s="14">
        <v>420</v>
      </c>
      <c r="V27" s="14">
        <v>450</v>
      </c>
      <c r="W27" s="15">
        <f t="shared" si="6"/>
        <v>8.75</v>
      </c>
      <c r="X27" s="15">
        <f t="shared" si="7"/>
        <v>9.375</v>
      </c>
      <c r="Y27" s="15">
        <f t="shared" si="8"/>
        <v>18.125</v>
      </c>
      <c r="Z27" s="100">
        <f t="shared" si="9"/>
        <v>1309.5238095238094</v>
      </c>
    </row>
    <row r="28" spans="1:26" ht="42" customHeight="1" x14ac:dyDescent="0.3">
      <c r="A28" s="64">
        <v>30</v>
      </c>
      <c r="B28" s="65"/>
      <c r="C28" s="54" t="s">
        <v>183</v>
      </c>
      <c r="D28" s="57">
        <v>265000</v>
      </c>
      <c r="E28" s="63">
        <v>30</v>
      </c>
      <c r="F28" s="59"/>
      <c r="G28" s="60">
        <v>7</v>
      </c>
      <c r="H28" s="60">
        <v>4865</v>
      </c>
      <c r="I28" s="92">
        <v>22</v>
      </c>
      <c r="J28" s="89">
        <v>715</v>
      </c>
      <c r="K28" s="60">
        <v>270</v>
      </c>
      <c r="L28" s="61">
        <f t="shared" si="10"/>
        <v>32.5</v>
      </c>
      <c r="M28" s="61">
        <f t="shared" si="11"/>
        <v>12.272727272727273</v>
      </c>
      <c r="N28" s="96">
        <f t="shared" si="12"/>
        <v>44.772727272727273</v>
      </c>
      <c r="O28" s="89">
        <v>950</v>
      </c>
      <c r="P28" s="60">
        <v>360</v>
      </c>
      <c r="Q28" s="61">
        <f t="shared" si="13"/>
        <v>43.18181818181818</v>
      </c>
      <c r="R28" s="61">
        <f t="shared" si="14"/>
        <v>16.363636363636363</v>
      </c>
      <c r="S28" s="96">
        <f t="shared" si="15"/>
        <v>59.545454545454547</v>
      </c>
      <c r="T28" s="89">
        <v>34</v>
      </c>
      <c r="U28" s="60">
        <v>645</v>
      </c>
      <c r="V28" s="60">
        <v>245</v>
      </c>
      <c r="W28" s="61">
        <f t="shared" si="6"/>
        <v>18.970588235294116</v>
      </c>
      <c r="X28" s="61">
        <f t="shared" si="7"/>
        <v>7.2058823529411766</v>
      </c>
      <c r="Y28" s="61">
        <f t="shared" si="8"/>
        <v>26.176470588235293</v>
      </c>
      <c r="Z28" s="101">
        <f t="shared" si="9"/>
        <v>582.04134366925075</v>
      </c>
    </row>
    <row r="29" spans="1:26" ht="42" customHeight="1" x14ac:dyDescent="0.3">
      <c r="A29" s="64">
        <v>30</v>
      </c>
      <c r="B29" s="65"/>
      <c r="C29" s="54" t="s">
        <v>88</v>
      </c>
      <c r="D29" s="57">
        <v>250000</v>
      </c>
      <c r="E29" s="58">
        <v>32</v>
      </c>
      <c r="F29" s="59"/>
      <c r="G29" s="60">
        <v>24</v>
      </c>
      <c r="H29" s="60">
        <v>4500</v>
      </c>
      <c r="I29" s="92">
        <v>27</v>
      </c>
      <c r="J29" s="89">
        <v>485</v>
      </c>
      <c r="K29" s="60">
        <v>665</v>
      </c>
      <c r="L29" s="61">
        <f t="shared" si="10"/>
        <v>17.962962962962962</v>
      </c>
      <c r="M29" s="61">
        <f t="shared" si="11"/>
        <v>24.62962962962963</v>
      </c>
      <c r="N29" s="96">
        <f t="shared" si="12"/>
        <v>42.592592592592595</v>
      </c>
      <c r="O29" s="89">
        <v>600</v>
      </c>
      <c r="P29" s="60">
        <v>775</v>
      </c>
      <c r="Q29" s="61">
        <f t="shared" si="13"/>
        <v>22.222222222222221</v>
      </c>
      <c r="R29" s="61">
        <f t="shared" si="14"/>
        <v>28.703703703703702</v>
      </c>
      <c r="S29" s="96">
        <f t="shared" si="15"/>
        <v>50.925925925925924</v>
      </c>
      <c r="T29" s="89">
        <v>36</v>
      </c>
      <c r="U29" s="60">
        <v>475</v>
      </c>
      <c r="V29" s="60">
        <v>630</v>
      </c>
      <c r="W29" s="61">
        <f t="shared" si="6"/>
        <v>13.194444444444445</v>
      </c>
      <c r="X29" s="61">
        <f t="shared" si="7"/>
        <v>17.5</v>
      </c>
      <c r="Y29" s="61">
        <f t="shared" si="8"/>
        <v>30.694444444444443</v>
      </c>
      <c r="Z29" s="101">
        <f t="shared" si="9"/>
        <v>789.47368421052624</v>
      </c>
    </row>
    <row r="30" spans="1:26" ht="42" customHeight="1" x14ac:dyDescent="0.3">
      <c r="A30" s="10">
        <v>30</v>
      </c>
      <c r="B30" s="11"/>
      <c r="C30" s="30" t="s">
        <v>107</v>
      </c>
      <c r="D30" s="13">
        <v>250000</v>
      </c>
      <c r="E30" s="16">
        <v>32</v>
      </c>
      <c r="F30" s="17"/>
      <c r="G30" s="14">
        <v>24</v>
      </c>
      <c r="H30" s="14">
        <v>4500</v>
      </c>
      <c r="I30" s="91">
        <v>24</v>
      </c>
      <c r="J30" s="88">
        <v>325</v>
      </c>
      <c r="K30" s="14">
        <v>450</v>
      </c>
      <c r="L30" s="15">
        <f t="shared" si="10"/>
        <v>13.541666666666666</v>
      </c>
      <c r="M30" s="15">
        <f t="shared" si="11"/>
        <v>18.75</v>
      </c>
      <c r="N30" s="94">
        <f t="shared" si="12"/>
        <v>32.291666666666664</v>
      </c>
      <c r="O30" s="88">
        <v>400</v>
      </c>
      <c r="P30" s="14">
        <v>525</v>
      </c>
      <c r="Q30" s="15">
        <f t="shared" si="13"/>
        <v>16.666666666666668</v>
      </c>
      <c r="R30" s="15">
        <f t="shared" si="14"/>
        <v>21.875</v>
      </c>
      <c r="S30" s="94">
        <f t="shared" si="15"/>
        <v>38.541666666666671</v>
      </c>
      <c r="T30" s="88">
        <v>18</v>
      </c>
      <c r="U30" s="14">
        <v>315</v>
      </c>
      <c r="V30" s="14">
        <v>425</v>
      </c>
      <c r="W30" s="15">
        <f t="shared" si="6"/>
        <v>17.5</v>
      </c>
      <c r="X30" s="43">
        <f t="shared" si="7"/>
        <v>23.611111111111111</v>
      </c>
      <c r="Y30" s="43">
        <f t="shared" si="8"/>
        <v>41.111111111111114</v>
      </c>
      <c r="Z30" s="100">
        <f t="shared" si="9"/>
        <v>595.2380952380953</v>
      </c>
    </row>
    <row r="31" spans="1:26" ht="42" customHeight="1" x14ac:dyDescent="0.3">
      <c r="A31" s="10">
        <v>30</v>
      </c>
      <c r="B31" s="11"/>
      <c r="C31" s="30" t="s">
        <v>44</v>
      </c>
      <c r="D31" s="13">
        <v>30000</v>
      </c>
      <c r="E31" s="16"/>
      <c r="F31" s="17"/>
      <c r="G31" s="14">
        <v>18</v>
      </c>
      <c r="H31" s="14">
        <v>1330</v>
      </c>
      <c r="I31" s="91">
        <v>24</v>
      </c>
      <c r="J31" s="88">
        <v>460</v>
      </c>
      <c r="K31" s="14">
        <v>155</v>
      </c>
      <c r="L31" s="15">
        <f t="shared" si="10"/>
        <v>19.166666666666668</v>
      </c>
      <c r="M31" s="15">
        <f t="shared" si="11"/>
        <v>6.458333333333333</v>
      </c>
      <c r="N31" s="94">
        <f t="shared" si="12"/>
        <v>25.625</v>
      </c>
      <c r="O31" s="88">
        <v>750</v>
      </c>
      <c r="P31" s="14">
        <v>185</v>
      </c>
      <c r="Q31" s="15">
        <f t="shared" si="13"/>
        <v>31.25</v>
      </c>
      <c r="R31" s="15">
        <f t="shared" si="14"/>
        <v>7.708333333333333</v>
      </c>
      <c r="S31" s="94">
        <f t="shared" si="15"/>
        <v>38.958333333333336</v>
      </c>
      <c r="T31" s="88">
        <v>48</v>
      </c>
      <c r="U31" s="14">
        <v>400</v>
      </c>
      <c r="V31" s="14">
        <v>70</v>
      </c>
      <c r="W31" s="15">
        <f t="shared" si="6"/>
        <v>8.3333333333333339</v>
      </c>
      <c r="X31" s="15">
        <f t="shared" si="7"/>
        <v>1.4583333333333333</v>
      </c>
      <c r="Y31" s="15">
        <f t="shared" si="8"/>
        <v>9.7916666666666679</v>
      </c>
      <c r="Z31" s="100">
        <f t="shared" si="9"/>
        <v>149.99999999999997</v>
      </c>
    </row>
    <row r="32" spans="1:26" ht="42" customHeight="1" x14ac:dyDescent="0.3">
      <c r="A32" s="10">
        <v>29</v>
      </c>
      <c r="B32" s="11"/>
      <c r="C32" s="30" t="s">
        <v>419</v>
      </c>
      <c r="D32" s="13">
        <v>600000</v>
      </c>
      <c r="E32" s="16">
        <v>15</v>
      </c>
      <c r="F32" s="17"/>
      <c r="G32" s="14">
        <v>60</v>
      </c>
      <c r="H32" s="14">
        <v>11000</v>
      </c>
      <c r="I32" s="91">
        <v>28</v>
      </c>
      <c r="J32" s="88">
        <v>2050</v>
      </c>
      <c r="K32" s="14">
        <v>205</v>
      </c>
      <c r="L32" s="35">
        <f t="shared" si="10"/>
        <v>73.214285714285708</v>
      </c>
      <c r="M32" s="15">
        <f t="shared" si="11"/>
        <v>7.3214285714285712</v>
      </c>
      <c r="N32" s="95">
        <f t="shared" si="12"/>
        <v>80.535714285714278</v>
      </c>
      <c r="O32" s="88">
        <v>2750</v>
      </c>
      <c r="P32" s="14">
        <v>275</v>
      </c>
      <c r="Q32" s="35">
        <f t="shared" si="13"/>
        <v>98.214285714285708</v>
      </c>
      <c r="R32" s="15">
        <f t="shared" si="14"/>
        <v>9.8214285714285712</v>
      </c>
      <c r="S32" s="95">
        <f t="shared" si="15"/>
        <v>108.03571428571428</v>
      </c>
      <c r="T32" s="88">
        <v>45</v>
      </c>
      <c r="U32" s="14">
        <v>1850</v>
      </c>
      <c r="V32" s="14">
        <v>185</v>
      </c>
      <c r="W32" s="35">
        <f t="shared" si="6"/>
        <v>41.111111111111114</v>
      </c>
      <c r="X32" s="15">
        <f t="shared" si="7"/>
        <v>4.1111111111111107</v>
      </c>
      <c r="Y32" s="15">
        <f t="shared" si="8"/>
        <v>45.222222222222229</v>
      </c>
      <c r="Z32" s="100">
        <f t="shared" si="9"/>
        <v>608.10810810810801</v>
      </c>
    </row>
    <row r="33" spans="1:26" ht="42" customHeight="1" x14ac:dyDescent="0.3">
      <c r="A33" s="10">
        <v>29</v>
      </c>
      <c r="B33" s="11"/>
      <c r="C33" s="30" t="s">
        <v>102</v>
      </c>
      <c r="D33" s="13">
        <v>245000</v>
      </c>
      <c r="E33" s="10">
        <v>30</v>
      </c>
      <c r="F33" s="20"/>
      <c r="G33" s="14">
        <v>42</v>
      </c>
      <c r="H33" s="14">
        <v>4350</v>
      </c>
      <c r="I33" s="91">
        <v>10</v>
      </c>
      <c r="J33" s="88">
        <v>150</v>
      </c>
      <c r="K33" s="14">
        <v>265</v>
      </c>
      <c r="L33" s="15">
        <f t="shared" si="10"/>
        <v>15</v>
      </c>
      <c r="M33" s="15">
        <f t="shared" si="11"/>
        <v>26.5</v>
      </c>
      <c r="N33" s="94">
        <f t="shared" si="12"/>
        <v>41.5</v>
      </c>
      <c r="O33" s="88">
        <v>200</v>
      </c>
      <c r="P33" s="14">
        <v>350</v>
      </c>
      <c r="Q33" s="15">
        <f t="shared" si="13"/>
        <v>20</v>
      </c>
      <c r="R33" s="15">
        <f t="shared" si="14"/>
        <v>35</v>
      </c>
      <c r="S33" s="94">
        <f t="shared" si="15"/>
        <v>55</v>
      </c>
      <c r="T33" s="88">
        <v>24</v>
      </c>
      <c r="U33" s="14">
        <v>150</v>
      </c>
      <c r="V33" s="14">
        <v>250</v>
      </c>
      <c r="W33" s="15">
        <f t="shared" si="6"/>
        <v>6.25</v>
      </c>
      <c r="X33" s="15">
        <f t="shared" si="7"/>
        <v>10.416666666666666</v>
      </c>
      <c r="Y33" s="15">
        <f t="shared" si="8"/>
        <v>16.666666666666664</v>
      </c>
      <c r="Z33" s="100">
        <f t="shared" si="9"/>
        <v>1633.3333333333333</v>
      </c>
    </row>
    <row r="34" spans="1:26" ht="42" customHeight="1" x14ac:dyDescent="0.3">
      <c r="A34" s="10">
        <v>29</v>
      </c>
      <c r="B34" s="11"/>
      <c r="C34" s="32" t="s">
        <v>33</v>
      </c>
      <c r="D34" s="19">
        <v>230000</v>
      </c>
      <c r="E34" s="16">
        <v>30</v>
      </c>
      <c r="F34" s="17"/>
      <c r="G34" s="14">
        <v>35</v>
      </c>
      <c r="H34" s="14">
        <v>4100</v>
      </c>
      <c r="I34" s="91">
        <v>15</v>
      </c>
      <c r="J34" s="88">
        <v>300</v>
      </c>
      <c r="K34" s="14">
        <v>330</v>
      </c>
      <c r="L34" s="15">
        <f t="shared" si="10"/>
        <v>20</v>
      </c>
      <c r="M34" s="15">
        <f t="shared" si="11"/>
        <v>22</v>
      </c>
      <c r="N34" s="94">
        <f t="shared" si="12"/>
        <v>42</v>
      </c>
      <c r="O34" s="88">
        <v>350</v>
      </c>
      <c r="P34" s="14">
        <v>410</v>
      </c>
      <c r="Q34" s="15">
        <f t="shared" si="13"/>
        <v>23.333333333333332</v>
      </c>
      <c r="R34" s="15">
        <f t="shared" si="14"/>
        <v>27.333333333333332</v>
      </c>
      <c r="S34" s="94">
        <f t="shared" si="15"/>
        <v>50.666666666666664</v>
      </c>
      <c r="T34" s="88">
        <v>30</v>
      </c>
      <c r="U34" s="14">
        <v>280</v>
      </c>
      <c r="V34" s="14">
        <v>300</v>
      </c>
      <c r="W34" s="15">
        <f t="shared" si="6"/>
        <v>9.3333333333333339</v>
      </c>
      <c r="X34" s="15">
        <f t="shared" si="7"/>
        <v>10</v>
      </c>
      <c r="Y34" s="15">
        <f t="shared" si="8"/>
        <v>19.333333333333336</v>
      </c>
      <c r="Z34" s="100">
        <f t="shared" si="9"/>
        <v>1026.7857142857142</v>
      </c>
    </row>
    <row r="35" spans="1:26" ht="42" customHeight="1" x14ac:dyDescent="0.3">
      <c r="A35" s="64">
        <v>28</v>
      </c>
      <c r="B35" s="65"/>
      <c r="C35" s="54" t="s">
        <v>138</v>
      </c>
      <c r="D35" s="57">
        <v>190000</v>
      </c>
      <c r="E35" s="63">
        <v>24</v>
      </c>
      <c r="F35" s="59"/>
      <c r="G35" s="60">
        <v>48</v>
      </c>
      <c r="H35" s="60">
        <v>3375</v>
      </c>
      <c r="I35" s="92">
        <v>8</v>
      </c>
      <c r="J35" s="89">
        <v>190</v>
      </c>
      <c r="K35" s="60">
        <v>200</v>
      </c>
      <c r="L35" s="61">
        <f t="shared" si="10"/>
        <v>23.75</v>
      </c>
      <c r="M35" s="61">
        <f t="shared" si="11"/>
        <v>25</v>
      </c>
      <c r="N35" s="96">
        <f t="shared" si="12"/>
        <v>48.75</v>
      </c>
      <c r="O35" s="89">
        <v>220</v>
      </c>
      <c r="P35" s="60">
        <v>245</v>
      </c>
      <c r="Q35" s="61">
        <f t="shared" si="13"/>
        <v>27.5</v>
      </c>
      <c r="R35" s="61">
        <f t="shared" si="14"/>
        <v>30.625</v>
      </c>
      <c r="S35" s="96">
        <f t="shared" si="15"/>
        <v>58.125</v>
      </c>
      <c r="T35" s="89">
        <v>18</v>
      </c>
      <c r="U35" s="60">
        <v>175</v>
      </c>
      <c r="V35" s="60">
        <v>195</v>
      </c>
      <c r="W35" s="61">
        <f t="shared" ref="W35:W66" si="16">U35/T35</f>
        <v>9.7222222222222214</v>
      </c>
      <c r="X35" s="61">
        <f t="shared" ref="X35:X66" si="17">V35/T35</f>
        <v>10.833333333333334</v>
      </c>
      <c r="Y35" s="61">
        <f t="shared" ref="Y35:Y66" si="18">W35+X35</f>
        <v>20.555555555555557</v>
      </c>
      <c r="Z35" s="101">
        <f t="shared" ref="Z35:Z66" si="19">IF(D35/W35/24=0, "-", D35/W35/24)</f>
        <v>814.28571428571433</v>
      </c>
    </row>
    <row r="36" spans="1:26" ht="42" customHeight="1" x14ac:dyDescent="0.3">
      <c r="A36" s="10">
        <v>28</v>
      </c>
      <c r="B36" s="11"/>
      <c r="C36" s="30" t="s">
        <v>67</v>
      </c>
      <c r="D36" s="13">
        <v>180000</v>
      </c>
      <c r="E36" s="16">
        <v>20</v>
      </c>
      <c r="F36" s="17"/>
      <c r="G36" s="14">
        <v>24</v>
      </c>
      <c r="H36" s="14">
        <v>3200</v>
      </c>
      <c r="I36" s="91">
        <v>12</v>
      </c>
      <c r="J36" s="88">
        <v>350</v>
      </c>
      <c r="K36" s="14">
        <v>100</v>
      </c>
      <c r="L36" s="15">
        <f t="shared" si="10"/>
        <v>29.166666666666668</v>
      </c>
      <c r="M36" s="15">
        <f t="shared" si="11"/>
        <v>8.3333333333333339</v>
      </c>
      <c r="N36" s="94">
        <f t="shared" si="12"/>
        <v>37.5</v>
      </c>
      <c r="O36" s="88">
        <v>480</v>
      </c>
      <c r="P36" s="14">
        <v>180</v>
      </c>
      <c r="Q36" s="15">
        <f t="shared" si="13"/>
        <v>40</v>
      </c>
      <c r="R36" s="15">
        <f t="shared" si="14"/>
        <v>15</v>
      </c>
      <c r="S36" s="94">
        <f t="shared" si="15"/>
        <v>55</v>
      </c>
      <c r="T36" s="88">
        <v>22</v>
      </c>
      <c r="U36" s="14">
        <v>300</v>
      </c>
      <c r="V36" s="14">
        <v>95</v>
      </c>
      <c r="W36" s="15">
        <f t="shared" si="16"/>
        <v>13.636363636363637</v>
      </c>
      <c r="X36" s="15">
        <f t="shared" si="17"/>
        <v>4.3181818181818183</v>
      </c>
      <c r="Y36" s="15">
        <f t="shared" si="18"/>
        <v>17.954545454545453</v>
      </c>
      <c r="Z36" s="100">
        <f t="shared" si="19"/>
        <v>550</v>
      </c>
    </row>
    <row r="37" spans="1:26" ht="42" customHeight="1" x14ac:dyDescent="0.3">
      <c r="A37" s="10">
        <v>28</v>
      </c>
      <c r="B37" s="11"/>
      <c r="C37" s="30" t="s">
        <v>200</v>
      </c>
      <c r="D37" s="13"/>
      <c r="E37" s="16">
        <v>25</v>
      </c>
      <c r="F37" s="17"/>
      <c r="G37" s="14">
        <v>24</v>
      </c>
      <c r="H37" s="14">
        <v>3000</v>
      </c>
      <c r="I37" s="91">
        <v>24</v>
      </c>
      <c r="J37" s="88">
        <v>360</v>
      </c>
      <c r="K37" s="14">
        <v>680</v>
      </c>
      <c r="L37" s="15">
        <f t="shared" si="10"/>
        <v>15</v>
      </c>
      <c r="M37" s="15">
        <f t="shared" si="11"/>
        <v>28.333333333333332</v>
      </c>
      <c r="N37" s="94">
        <f t="shared" si="12"/>
        <v>43.333333333333329</v>
      </c>
      <c r="O37" s="88">
        <v>480</v>
      </c>
      <c r="P37" s="14">
        <v>910</v>
      </c>
      <c r="Q37" s="15">
        <f t="shared" si="13"/>
        <v>20</v>
      </c>
      <c r="R37" s="15">
        <f t="shared" si="14"/>
        <v>37.916666666666664</v>
      </c>
      <c r="S37" s="94">
        <f t="shared" si="15"/>
        <v>57.916666666666664</v>
      </c>
      <c r="T37" s="88">
        <v>36</v>
      </c>
      <c r="U37" s="14">
        <v>325</v>
      </c>
      <c r="V37" s="14">
        <v>610</v>
      </c>
      <c r="W37" s="15">
        <f t="shared" si="16"/>
        <v>9.0277777777777786</v>
      </c>
      <c r="X37" s="15">
        <f t="shared" si="17"/>
        <v>16.944444444444443</v>
      </c>
      <c r="Y37" s="15">
        <f t="shared" si="18"/>
        <v>25.972222222222221</v>
      </c>
      <c r="Z37" s="122" t="str">
        <f t="shared" si="19"/>
        <v>-</v>
      </c>
    </row>
    <row r="38" spans="1:26" ht="42" customHeight="1" x14ac:dyDescent="0.3">
      <c r="A38" s="10">
        <v>27</v>
      </c>
      <c r="B38" s="11"/>
      <c r="C38" s="32" t="s">
        <v>76</v>
      </c>
      <c r="D38" s="19">
        <v>220000</v>
      </c>
      <c r="E38" s="16">
        <v>32</v>
      </c>
      <c r="F38" s="17"/>
      <c r="G38" s="14">
        <v>42</v>
      </c>
      <c r="H38" s="14">
        <v>4000</v>
      </c>
      <c r="I38" s="91">
        <v>18</v>
      </c>
      <c r="J38" s="88">
        <v>375</v>
      </c>
      <c r="K38" s="14">
        <v>350</v>
      </c>
      <c r="L38" s="15">
        <f t="shared" si="10"/>
        <v>20.833333333333332</v>
      </c>
      <c r="M38" s="15">
        <f t="shared" si="11"/>
        <v>19.444444444444443</v>
      </c>
      <c r="N38" s="94">
        <f t="shared" si="12"/>
        <v>40.277777777777771</v>
      </c>
      <c r="O38" s="88">
        <v>500</v>
      </c>
      <c r="P38" s="14">
        <v>450</v>
      </c>
      <c r="Q38" s="15">
        <f t="shared" si="13"/>
        <v>27.777777777777779</v>
      </c>
      <c r="R38" s="15">
        <f t="shared" si="14"/>
        <v>25</v>
      </c>
      <c r="S38" s="94">
        <f t="shared" si="15"/>
        <v>52.777777777777779</v>
      </c>
      <c r="T38" s="88">
        <v>35</v>
      </c>
      <c r="U38" s="14">
        <v>325</v>
      </c>
      <c r="V38" s="14">
        <v>250</v>
      </c>
      <c r="W38" s="15">
        <f t="shared" si="16"/>
        <v>9.2857142857142865</v>
      </c>
      <c r="X38" s="15">
        <f t="shared" si="17"/>
        <v>7.1428571428571432</v>
      </c>
      <c r="Y38" s="15">
        <f t="shared" si="18"/>
        <v>16.428571428571431</v>
      </c>
      <c r="Z38" s="100">
        <f t="shared" si="19"/>
        <v>987.17948717948718</v>
      </c>
    </row>
    <row r="39" spans="1:26" s="123" customFormat="1" ht="42" customHeight="1" x14ac:dyDescent="0.3">
      <c r="A39" s="10">
        <v>27</v>
      </c>
      <c r="B39" s="11"/>
      <c r="C39" s="30" t="s">
        <v>72</v>
      </c>
      <c r="D39" s="13">
        <v>210000</v>
      </c>
      <c r="E39" s="16">
        <v>26</v>
      </c>
      <c r="F39" s="17"/>
      <c r="G39" s="14">
        <v>14</v>
      </c>
      <c r="H39" s="14">
        <v>3850</v>
      </c>
      <c r="I39" s="91">
        <v>26</v>
      </c>
      <c r="J39" s="88">
        <v>580</v>
      </c>
      <c r="K39" s="14">
        <v>450</v>
      </c>
      <c r="L39" s="15">
        <f t="shared" si="10"/>
        <v>22.307692307692307</v>
      </c>
      <c r="M39" s="15">
        <f t="shared" si="11"/>
        <v>17.307692307692307</v>
      </c>
      <c r="N39" s="94">
        <f t="shared" si="12"/>
        <v>39.615384615384613</v>
      </c>
      <c r="O39" s="88">
        <v>775</v>
      </c>
      <c r="P39" s="14">
        <v>610</v>
      </c>
      <c r="Q39" s="15">
        <f t="shared" si="13"/>
        <v>29.807692307692307</v>
      </c>
      <c r="R39" s="15">
        <f t="shared" si="14"/>
        <v>23.46153846153846</v>
      </c>
      <c r="S39" s="94">
        <f t="shared" si="15"/>
        <v>53.269230769230766</v>
      </c>
      <c r="T39" s="88">
        <v>32</v>
      </c>
      <c r="U39" s="14">
        <v>560</v>
      </c>
      <c r="V39" s="14">
        <v>440</v>
      </c>
      <c r="W39" s="15">
        <f t="shared" si="16"/>
        <v>17.5</v>
      </c>
      <c r="X39" s="15">
        <f t="shared" si="17"/>
        <v>13.75</v>
      </c>
      <c r="Y39" s="15">
        <f t="shared" si="18"/>
        <v>31.25</v>
      </c>
      <c r="Z39" s="100">
        <f t="shared" si="19"/>
        <v>500</v>
      </c>
    </row>
    <row r="40" spans="1:26" ht="42" customHeight="1" x14ac:dyDescent="0.3">
      <c r="A40" s="10">
        <v>27</v>
      </c>
      <c r="B40" s="11"/>
      <c r="C40" s="30" t="s">
        <v>55</v>
      </c>
      <c r="D40" s="13">
        <v>160000</v>
      </c>
      <c r="E40" s="16">
        <v>25</v>
      </c>
      <c r="F40" s="17"/>
      <c r="G40" s="14">
        <v>2</v>
      </c>
      <c r="H40" s="14">
        <v>2980</v>
      </c>
      <c r="I40" s="91">
        <v>5</v>
      </c>
      <c r="J40" s="88">
        <v>160</v>
      </c>
      <c r="K40" s="14">
        <v>250</v>
      </c>
      <c r="L40" s="15">
        <f t="shared" si="10"/>
        <v>32</v>
      </c>
      <c r="M40" s="34">
        <f t="shared" si="11"/>
        <v>50</v>
      </c>
      <c r="N40" s="95">
        <f t="shared" si="12"/>
        <v>82</v>
      </c>
      <c r="O40" s="88">
        <v>210</v>
      </c>
      <c r="P40" s="14">
        <v>330</v>
      </c>
      <c r="Q40" s="15">
        <f t="shared" si="13"/>
        <v>42</v>
      </c>
      <c r="R40" s="34">
        <f t="shared" si="14"/>
        <v>66</v>
      </c>
      <c r="S40" s="95">
        <f t="shared" si="15"/>
        <v>108</v>
      </c>
      <c r="T40" s="88">
        <v>11</v>
      </c>
      <c r="U40" s="14">
        <v>145</v>
      </c>
      <c r="V40" s="14">
        <v>225</v>
      </c>
      <c r="W40" s="15">
        <f t="shared" si="16"/>
        <v>13.181818181818182</v>
      </c>
      <c r="X40" s="15">
        <f t="shared" si="17"/>
        <v>20.454545454545453</v>
      </c>
      <c r="Y40" s="15">
        <f t="shared" si="18"/>
        <v>33.636363636363633</v>
      </c>
      <c r="Z40" s="100">
        <f t="shared" si="19"/>
        <v>505.74712643678163</v>
      </c>
    </row>
    <row r="41" spans="1:26" ht="42" customHeight="1" x14ac:dyDescent="0.3">
      <c r="A41" s="108">
        <v>27</v>
      </c>
      <c r="B41" s="109"/>
      <c r="C41" s="110" t="s">
        <v>22</v>
      </c>
      <c r="D41" s="111"/>
      <c r="E41" s="112">
        <v>10</v>
      </c>
      <c r="F41" s="113"/>
      <c r="G41" s="114">
        <v>0</v>
      </c>
      <c r="H41" s="114">
        <v>1500</v>
      </c>
      <c r="I41" s="115" t="s">
        <v>176</v>
      </c>
      <c r="J41" s="116"/>
      <c r="K41" s="114"/>
      <c r="L41" s="117"/>
      <c r="M41" s="117"/>
      <c r="N41" s="118"/>
      <c r="O41" s="116"/>
      <c r="P41" s="114"/>
      <c r="Q41" s="117"/>
      <c r="R41" s="117"/>
      <c r="S41" s="118"/>
      <c r="T41" s="116">
        <v>6</v>
      </c>
      <c r="U41" s="114">
        <v>150</v>
      </c>
      <c r="V41" s="114">
        <v>105</v>
      </c>
      <c r="W41" s="124">
        <f t="shared" si="16"/>
        <v>25</v>
      </c>
      <c r="X41" s="117">
        <f t="shared" si="17"/>
        <v>17.5</v>
      </c>
      <c r="Y41" s="124">
        <f t="shared" si="18"/>
        <v>42.5</v>
      </c>
      <c r="Z41" s="122" t="str">
        <f t="shared" si="19"/>
        <v>-</v>
      </c>
    </row>
    <row r="42" spans="1:26" ht="42" customHeight="1" x14ac:dyDescent="0.3">
      <c r="A42" s="10">
        <v>26</v>
      </c>
      <c r="B42" s="11"/>
      <c r="C42" s="30" t="s">
        <v>94</v>
      </c>
      <c r="D42" s="13">
        <v>205000</v>
      </c>
      <c r="E42" s="16">
        <v>25</v>
      </c>
      <c r="F42" s="17"/>
      <c r="G42" s="14">
        <v>72</v>
      </c>
      <c r="H42" s="14">
        <v>3800</v>
      </c>
      <c r="I42" s="91">
        <v>16</v>
      </c>
      <c r="J42" s="88">
        <v>265</v>
      </c>
      <c r="K42" s="14">
        <v>320</v>
      </c>
      <c r="L42" s="15">
        <f t="shared" ref="L42:L56" si="20">J42/I42</f>
        <v>16.5625</v>
      </c>
      <c r="M42" s="15">
        <f t="shared" ref="M42:M56" si="21">K42/I42</f>
        <v>20</v>
      </c>
      <c r="N42" s="94">
        <f t="shared" ref="N42:N56" si="22">L42+M42</f>
        <v>36.5625</v>
      </c>
      <c r="O42" s="88">
        <v>350</v>
      </c>
      <c r="P42" s="14">
        <v>425</v>
      </c>
      <c r="Q42" s="15">
        <f t="shared" ref="Q42:Q56" si="23">O42/I42</f>
        <v>21.875</v>
      </c>
      <c r="R42" s="15">
        <f t="shared" ref="R42:R56" si="24">P42/I42</f>
        <v>26.5625</v>
      </c>
      <c r="S42" s="94">
        <f t="shared" ref="S42:S56" si="25">Q42+R42</f>
        <v>48.4375</v>
      </c>
      <c r="T42" s="88">
        <v>60</v>
      </c>
      <c r="U42" s="14">
        <v>1300</v>
      </c>
      <c r="V42" s="14">
        <v>1900</v>
      </c>
      <c r="W42" s="43">
        <f t="shared" si="16"/>
        <v>21.666666666666668</v>
      </c>
      <c r="X42" s="43">
        <f t="shared" si="17"/>
        <v>31.666666666666668</v>
      </c>
      <c r="Y42" s="43">
        <f t="shared" si="18"/>
        <v>53.333333333333336</v>
      </c>
      <c r="Z42" s="100">
        <f t="shared" si="19"/>
        <v>394.23076923076923</v>
      </c>
    </row>
    <row r="43" spans="1:26" ht="42" customHeight="1" x14ac:dyDescent="0.3">
      <c r="A43" s="10">
        <v>26</v>
      </c>
      <c r="B43" s="11"/>
      <c r="C43" s="30" t="s">
        <v>85</v>
      </c>
      <c r="D43" s="13">
        <v>195000</v>
      </c>
      <c r="E43" s="16">
        <v>25</v>
      </c>
      <c r="F43" s="17"/>
      <c r="G43" s="14">
        <v>54</v>
      </c>
      <c r="H43" s="14">
        <v>3615</v>
      </c>
      <c r="I43" s="91">
        <v>36</v>
      </c>
      <c r="J43" s="88">
        <v>705</v>
      </c>
      <c r="K43" s="14">
        <v>910</v>
      </c>
      <c r="L43" s="15">
        <f t="shared" si="20"/>
        <v>19.583333333333332</v>
      </c>
      <c r="M43" s="15">
        <f t="shared" si="21"/>
        <v>25.277777777777779</v>
      </c>
      <c r="N43" s="94">
        <f t="shared" si="22"/>
        <v>44.861111111111114</v>
      </c>
      <c r="O43" s="88">
        <v>940</v>
      </c>
      <c r="P43" s="14">
        <v>1215</v>
      </c>
      <c r="Q43" s="15">
        <f t="shared" si="23"/>
        <v>26.111111111111111</v>
      </c>
      <c r="R43" s="15">
        <f t="shared" si="24"/>
        <v>33.75</v>
      </c>
      <c r="S43" s="94">
        <f t="shared" si="25"/>
        <v>59.861111111111114</v>
      </c>
      <c r="T43" s="88">
        <v>45</v>
      </c>
      <c r="U43" s="14">
        <v>635</v>
      </c>
      <c r="V43" s="14">
        <v>820</v>
      </c>
      <c r="W43" s="15">
        <f t="shared" si="16"/>
        <v>14.111111111111111</v>
      </c>
      <c r="X43" s="15">
        <f t="shared" si="17"/>
        <v>18.222222222222221</v>
      </c>
      <c r="Y43" s="15">
        <f t="shared" si="18"/>
        <v>32.333333333333329</v>
      </c>
      <c r="Z43" s="100">
        <f t="shared" si="19"/>
        <v>575.7874015748032</v>
      </c>
    </row>
    <row r="44" spans="1:26" ht="42" customHeight="1" x14ac:dyDescent="0.3">
      <c r="A44" s="10">
        <v>26</v>
      </c>
      <c r="B44" s="11"/>
      <c r="C44" s="30" t="s">
        <v>85</v>
      </c>
      <c r="D44" s="19">
        <v>165000</v>
      </c>
      <c r="E44" s="16">
        <v>30</v>
      </c>
      <c r="F44" s="17"/>
      <c r="G44" s="14">
        <v>60</v>
      </c>
      <c r="H44" s="14">
        <v>3050</v>
      </c>
      <c r="I44" s="91">
        <v>64</v>
      </c>
      <c r="J44" s="88">
        <v>300</v>
      </c>
      <c r="K44" s="14">
        <v>750</v>
      </c>
      <c r="L44" s="15">
        <f t="shared" si="20"/>
        <v>4.6875</v>
      </c>
      <c r="M44" s="15">
        <f t="shared" si="21"/>
        <v>11.71875</v>
      </c>
      <c r="N44" s="94">
        <f t="shared" si="22"/>
        <v>16.40625</v>
      </c>
      <c r="O44" s="88">
        <v>950</v>
      </c>
      <c r="P44" s="14">
        <v>450</v>
      </c>
      <c r="Q44" s="15">
        <f t="shared" si="23"/>
        <v>14.84375</v>
      </c>
      <c r="R44" s="15">
        <f t="shared" si="24"/>
        <v>7.03125</v>
      </c>
      <c r="S44" s="94">
        <f t="shared" si="25"/>
        <v>21.875</v>
      </c>
      <c r="T44" s="88">
        <v>60</v>
      </c>
      <c r="U44" s="14">
        <v>600</v>
      </c>
      <c r="V44" s="14">
        <v>275</v>
      </c>
      <c r="W44" s="15">
        <f t="shared" si="16"/>
        <v>10</v>
      </c>
      <c r="X44" s="15">
        <f t="shared" si="17"/>
        <v>4.583333333333333</v>
      </c>
      <c r="Y44" s="15">
        <f t="shared" si="18"/>
        <v>14.583333333333332</v>
      </c>
      <c r="Z44" s="100">
        <f t="shared" si="19"/>
        <v>687.5</v>
      </c>
    </row>
    <row r="45" spans="1:26" ht="42" customHeight="1" x14ac:dyDescent="0.3">
      <c r="A45" s="10">
        <v>26</v>
      </c>
      <c r="B45" s="11"/>
      <c r="C45" s="30" t="s">
        <v>60</v>
      </c>
      <c r="D45" s="13"/>
      <c r="E45" s="16"/>
      <c r="F45" s="17">
        <v>1.99</v>
      </c>
      <c r="G45" s="14">
        <v>0</v>
      </c>
      <c r="H45" s="14">
        <v>0</v>
      </c>
      <c r="I45" s="91">
        <v>12</v>
      </c>
      <c r="J45" s="88">
        <v>370</v>
      </c>
      <c r="K45" s="14">
        <v>575</v>
      </c>
      <c r="L45" s="15">
        <f t="shared" si="20"/>
        <v>30.833333333333332</v>
      </c>
      <c r="M45" s="34">
        <f t="shared" si="21"/>
        <v>47.916666666666664</v>
      </c>
      <c r="N45" s="86">
        <f t="shared" si="22"/>
        <v>78.75</v>
      </c>
      <c r="O45" s="88">
        <v>495</v>
      </c>
      <c r="P45" s="14">
        <v>760</v>
      </c>
      <c r="Q45" s="15">
        <f t="shared" si="23"/>
        <v>41.25</v>
      </c>
      <c r="R45" s="34">
        <f t="shared" si="24"/>
        <v>63.333333333333336</v>
      </c>
      <c r="S45" s="95">
        <f t="shared" si="25"/>
        <v>104.58333333333334</v>
      </c>
      <c r="T45" s="88">
        <v>28</v>
      </c>
      <c r="U45" s="14">
        <v>335</v>
      </c>
      <c r="V45" s="14">
        <v>520</v>
      </c>
      <c r="W45" s="15">
        <f t="shared" si="16"/>
        <v>11.964285714285714</v>
      </c>
      <c r="X45" s="15">
        <f t="shared" si="17"/>
        <v>18.571428571428573</v>
      </c>
      <c r="Y45" s="15">
        <f t="shared" si="18"/>
        <v>30.535714285714285</v>
      </c>
      <c r="Z45" s="100" t="str">
        <f t="shared" si="19"/>
        <v>-</v>
      </c>
    </row>
    <row r="46" spans="1:26" ht="42" customHeight="1" x14ac:dyDescent="0.3">
      <c r="A46" s="10">
        <v>25</v>
      </c>
      <c r="B46" s="11"/>
      <c r="C46" s="30" t="s">
        <v>59</v>
      </c>
      <c r="D46" s="13">
        <v>250000</v>
      </c>
      <c r="E46" s="16">
        <v>28</v>
      </c>
      <c r="F46" s="17"/>
      <c r="G46" s="14">
        <v>30</v>
      </c>
      <c r="H46" s="14">
        <v>4500</v>
      </c>
      <c r="I46" s="91">
        <v>28</v>
      </c>
      <c r="J46" s="88">
        <v>875</v>
      </c>
      <c r="K46" s="14">
        <v>475</v>
      </c>
      <c r="L46" s="15">
        <f t="shared" si="20"/>
        <v>31.25</v>
      </c>
      <c r="M46" s="15">
        <f t="shared" si="21"/>
        <v>16.964285714285715</v>
      </c>
      <c r="N46" s="94">
        <f t="shared" si="22"/>
        <v>48.214285714285715</v>
      </c>
      <c r="O46" s="88">
        <v>1100</v>
      </c>
      <c r="P46" s="14">
        <v>500</v>
      </c>
      <c r="Q46" s="15">
        <f t="shared" si="23"/>
        <v>39.285714285714285</v>
      </c>
      <c r="R46" s="15">
        <f t="shared" si="24"/>
        <v>17.857142857142858</v>
      </c>
      <c r="S46" s="94">
        <f t="shared" si="25"/>
        <v>57.142857142857139</v>
      </c>
      <c r="T46" s="88">
        <v>45</v>
      </c>
      <c r="U46" s="14">
        <v>700</v>
      </c>
      <c r="V46" s="14">
        <v>325</v>
      </c>
      <c r="W46" s="15">
        <f t="shared" si="16"/>
        <v>15.555555555555555</v>
      </c>
      <c r="X46" s="15">
        <f t="shared" si="17"/>
        <v>7.2222222222222223</v>
      </c>
      <c r="Y46" s="15">
        <f t="shared" si="18"/>
        <v>22.777777777777779</v>
      </c>
      <c r="Z46" s="100">
        <f t="shared" si="19"/>
        <v>669.64285714285722</v>
      </c>
    </row>
    <row r="47" spans="1:26" ht="42" customHeight="1" x14ac:dyDescent="0.3">
      <c r="A47" s="10">
        <v>25</v>
      </c>
      <c r="B47" s="11"/>
      <c r="C47" s="30" t="s">
        <v>118</v>
      </c>
      <c r="D47" s="13">
        <v>150000</v>
      </c>
      <c r="E47" s="16">
        <v>50</v>
      </c>
      <c r="F47" s="17"/>
      <c r="G47" s="14">
        <v>60</v>
      </c>
      <c r="H47" s="14">
        <v>2800</v>
      </c>
      <c r="I47" s="91">
        <v>64</v>
      </c>
      <c r="J47" s="88">
        <v>650</v>
      </c>
      <c r="K47" s="14">
        <v>600</v>
      </c>
      <c r="L47" s="15">
        <f t="shared" si="20"/>
        <v>10.15625</v>
      </c>
      <c r="M47" s="15">
        <f t="shared" si="21"/>
        <v>9.375</v>
      </c>
      <c r="N47" s="94">
        <f t="shared" si="22"/>
        <v>19.53125</v>
      </c>
      <c r="O47" s="88">
        <v>850</v>
      </c>
      <c r="P47" s="14">
        <v>650</v>
      </c>
      <c r="Q47" s="15">
        <f t="shared" si="23"/>
        <v>13.28125</v>
      </c>
      <c r="R47" s="15">
        <f t="shared" si="24"/>
        <v>10.15625</v>
      </c>
      <c r="S47" s="94">
        <f t="shared" si="25"/>
        <v>23.4375</v>
      </c>
      <c r="T47" s="88">
        <v>60</v>
      </c>
      <c r="U47" s="14">
        <v>450</v>
      </c>
      <c r="V47" s="14">
        <v>450</v>
      </c>
      <c r="W47" s="15">
        <f t="shared" si="16"/>
        <v>7.5</v>
      </c>
      <c r="X47" s="15">
        <f t="shared" si="17"/>
        <v>7.5</v>
      </c>
      <c r="Y47" s="15">
        <f t="shared" si="18"/>
        <v>15</v>
      </c>
      <c r="Z47" s="100">
        <f t="shared" si="19"/>
        <v>833.33333333333337</v>
      </c>
    </row>
    <row r="48" spans="1:26" ht="42" customHeight="1" x14ac:dyDescent="0.3">
      <c r="A48" s="10">
        <v>25</v>
      </c>
      <c r="B48" s="52"/>
      <c r="C48" s="30" t="s">
        <v>52</v>
      </c>
      <c r="D48" s="13"/>
      <c r="E48" s="16"/>
      <c r="F48" s="17">
        <v>1.99</v>
      </c>
      <c r="G48" s="14">
        <v>0</v>
      </c>
      <c r="H48" s="14">
        <v>0</v>
      </c>
      <c r="I48" s="91">
        <v>24</v>
      </c>
      <c r="J48" s="88">
        <v>1055</v>
      </c>
      <c r="K48" s="14">
        <v>1630</v>
      </c>
      <c r="L48" s="35">
        <f t="shared" si="20"/>
        <v>43.958333333333336</v>
      </c>
      <c r="M48" s="34">
        <f t="shared" si="21"/>
        <v>67.916666666666671</v>
      </c>
      <c r="N48" s="95">
        <f t="shared" si="22"/>
        <v>111.875</v>
      </c>
      <c r="O48" s="88">
        <v>960</v>
      </c>
      <c r="P48" s="14">
        <v>1480</v>
      </c>
      <c r="Q48" s="15">
        <f t="shared" si="23"/>
        <v>40</v>
      </c>
      <c r="R48" s="34">
        <f t="shared" si="24"/>
        <v>61.666666666666664</v>
      </c>
      <c r="S48" s="86">
        <f t="shared" si="25"/>
        <v>101.66666666666666</v>
      </c>
      <c r="T48" s="88">
        <v>36</v>
      </c>
      <c r="U48" s="14">
        <v>770</v>
      </c>
      <c r="V48" s="14">
        <v>1185</v>
      </c>
      <c r="W48" s="15">
        <f t="shared" si="16"/>
        <v>21.388888888888889</v>
      </c>
      <c r="X48" s="34">
        <f t="shared" si="17"/>
        <v>32.916666666666664</v>
      </c>
      <c r="Y48" s="33">
        <f t="shared" si="18"/>
        <v>54.305555555555557</v>
      </c>
      <c r="Z48" s="100" t="str">
        <f t="shared" si="19"/>
        <v>-</v>
      </c>
    </row>
    <row r="49" spans="1:26" ht="42" customHeight="1" x14ac:dyDescent="0.3">
      <c r="A49" s="10">
        <v>24</v>
      </c>
      <c r="B49" s="11"/>
      <c r="C49" s="32" t="s">
        <v>105</v>
      </c>
      <c r="D49" s="19">
        <v>185000</v>
      </c>
      <c r="E49" s="16">
        <v>50</v>
      </c>
      <c r="F49" s="17"/>
      <c r="G49" s="14">
        <v>48</v>
      </c>
      <c r="H49" s="14">
        <v>3445</v>
      </c>
      <c r="I49" s="91">
        <v>40</v>
      </c>
      <c r="J49" s="88">
        <v>560</v>
      </c>
      <c r="K49" s="14">
        <v>1125</v>
      </c>
      <c r="L49" s="15">
        <f t="shared" si="20"/>
        <v>14</v>
      </c>
      <c r="M49" s="15">
        <f t="shared" si="21"/>
        <v>28.125</v>
      </c>
      <c r="N49" s="94">
        <f t="shared" si="22"/>
        <v>42.125</v>
      </c>
      <c r="O49" s="88">
        <v>750</v>
      </c>
      <c r="P49" s="14">
        <v>1500</v>
      </c>
      <c r="Q49" s="15">
        <f t="shared" si="23"/>
        <v>18.75</v>
      </c>
      <c r="R49" s="15">
        <f t="shared" si="24"/>
        <v>37.5</v>
      </c>
      <c r="S49" s="94">
        <f t="shared" si="25"/>
        <v>56.25</v>
      </c>
      <c r="T49" s="88">
        <v>50</v>
      </c>
      <c r="U49" s="14">
        <v>550</v>
      </c>
      <c r="V49" s="14">
        <v>800</v>
      </c>
      <c r="W49" s="15">
        <f t="shared" si="16"/>
        <v>11</v>
      </c>
      <c r="X49" s="15">
        <f t="shared" si="17"/>
        <v>16</v>
      </c>
      <c r="Y49" s="15">
        <f t="shared" si="18"/>
        <v>27</v>
      </c>
      <c r="Z49" s="100">
        <f t="shared" si="19"/>
        <v>700.75757575757586</v>
      </c>
    </row>
    <row r="50" spans="1:26" ht="42" customHeight="1" x14ac:dyDescent="0.3">
      <c r="A50" s="10">
        <v>24</v>
      </c>
      <c r="B50" s="11"/>
      <c r="C50" s="30" t="s">
        <v>75</v>
      </c>
      <c r="D50" s="13">
        <v>175000</v>
      </c>
      <c r="E50" s="16">
        <v>25</v>
      </c>
      <c r="F50" s="17"/>
      <c r="G50" s="14">
        <v>16</v>
      </c>
      <c r="H50" s="14">
        <v>3260</v>
      </c>
      <c r="I50" s="91">
        <v>30</v>
      </c>
      <c r="J50" s="88">
        <v>650</v>
      </c>
      <c r="K50" s="14">
        <v>650</v>
      </c>
      <c r="L50" s="15">
        <f t="shared" si="20"/>
        <v>21.666666666666668</v>
      </c>
      <c r="M50" s="15">
        <f t="shared" si="21"/>
        <v>21.666666666666668</v>
      </c>
      <c r="N50" s="94">
        <f t="shared" si="22"/>
        <v>43.333333333333336</v>
      </c>
      <c r="O50" s="88">
        <v>870</v>
      </c>
      <c r="P50" s="14">
        <v>870</v>
      </c>
      <c r="Q50" s="15">
        <f t="shared" si="23"/>
        <v>29</v>
      </c>
      <c r="R50" s="15">
        <f t="shared" si="24"/>
        <v>29</v>
      </c>
      <c r="S50" s="94">
        <f t="shared" si="25"/>
        <v>58</v>
      </c>
      <c r="T50" s="88">
        <v>39</v>
      </c>
      <c r="U50" s="14">
        <v>585</v>
      </c>
      <c r="V50" s="14">
        <v>585</v>
      </c>
      <c r="W50" s="15">
        <f t="shared" si="16"/>
        <v>15</v>
      </c>
      <c r="X50" s="15">
        <f t="shared" si="17"/>
        <v>15</v>
      </c>
      <c r="Y50" s="15">
        <f t="shared" si="18"/>
        <v>30</v>
      </c>
      <c r="Z50" s="100">
        <f t="shared" si="19"/>
        <v>486.11111111111109</v>
      </c>
    </row>
    <row r="51" spans="1:26" ht="42" customHeight="1" x14ac:dyDescent="0.3">
      <c r="A51" s="64">
        <v>24</v>
      </c>
      <c r="B51" s="11"/>
      <c r="C51" s="54" t="s">
        <v>81</v>
      </c>
      <c r="D51" s="57">
        <v>145000</v>
      </c>
      <c r="E51" s="58">
        <v>20</v>
      </c>
      <c r="F51" s="59"/>
      <c r="G51" s="60">
        <v>8</v>
      </c>
      <c r="H51" s="60">
        <v>2700</v>
      </c>
      <c r="I51" s="92">
        <v>10</v>
      </c>
      <c r="J51" s="89">
        <v>200</v>
      </c>
      <c r="K51" s="60">
        <v>250</v>
      </c>
      <c r="L51" s="61">
        <f t="shared" si="20"/>
        <v>20</v>
      </c>
      <c r="M51" s="61">
        <f t="shared" si="21"/>
        <v>25</v>
      </c>
      <c r="N51" s="96">
        <f t="shared" si="22"/>
        <v>45</v>
      </c>
      <c r="O51" s="89">
        <v>200</v>
      </c>
      <c r="P51" s="60">
        <v>250</v>
      </c>
      <c r="Q51" s="61">
        <f t="shared" si="23"/>
        <v>20</v>
      </c>
      <c r="R51" s="61">
        <f t="shared" si="24"/>
        <v>25</v>
      </c>
      <c r="S51" s="96">
        <f t="shared" si="25"/>
        <v>45</v>
      </c>
      <c r="T51" s="89">
        <v>18</v>
      </c>
      <c r="U51" s="60">
        <v>125</v>
      </c>
      <c r="V51" s="60">
        <v>160</v>
      </c>
      <c r="W51" s="61">
        <f t="shared" si="16"/>
        <v>6.9444444444444446</v>
      </c>
      <c r="X51" s="61">
        <f t="shared" si="17"/>
        <v>8.8888888888888893</v>
      </c>
      <c r="Y51" s="61">
        <f t="shared" si="18"/>
        <v>15.833333333333334</v>
      </c>
      <c r="Z51" s="101">
        <f t="shared" si="19"/>
        <v>870</v>
      </c>
    </row>
    <row r="52" spans="1:26" ht="42" customHeight="1" x14ac:dyDescent="0.3">
      <c r="A52" s="10">
        <v>24</v>
      </c>
      <c r="B52" s="11"/>
      <c r="C52" s="30" t="s">
        <v>458</v>
      </c>
      <c r="D52" s="13">
        <v>120000</v>
      </c>
      <c r="E52" s="16">
        <v>40</v>
      </c>
      <c r="F52" s="17"/>
      <c r="G52" s="14">
        <v>72</v>
      </c>
      <c r="H52" s="14">
        <v>2200</v>
      </c>
      <c r="I52" s="91">
        <v>72</v>
      </c>
      <c r="J52" s="88">
        <v>550</v>
      </c>
      <c r="K52" s="14">
        <v>650</v>
      </c>
      <c r="L52" s="15">
        <f t="shared" si="20"/>
        <v>7.6388888888888893</v>
      </c>
      <c r="M52" s="15">
        <f t="shared" si="21"/>
        <v>9.0277777777777786</v>
      </c>
      <c r="N52" s="94">
        <f t="shared" si="22"/>
        <v>16.666666666666668</v>
      </c>
      <c r="O52" s="88">
        <v>700</v>
      </c>
      <c r="P52" s="14">
        <v>800</v>
      </c>
      <c r="Q52" s="15">
        <f t="shared" si="23"/>
        <v>9.7222222222222214</v>
      </c>
      <c r="R52" s="15">
        <f t="shared" si="24"/>
        <v>11.111111111111111</v>
      </c>
      <c r="S52" s="94">
        <f t="shared" si="25"/>
        <v>20.833333333333332</v>
      </c>
      <c r="T52" s="88">
        <v>60</v>
      </c>
      <c r="U52" s="14">
        <v>400</v>
      </c>
      <c r="V52" s="14">
        <v>450</v>
      </c>
      <c r="W52" s="15">
        <f t="shared" si="16"/>
        <v>6.666666666666667</v>
      </c>
      <c r="X52" s="15">
        <f t="shared" si="17"/>
        <v>7.5</v>
      </c>
      <c r="Y52" s="15">
        <f t="shared" si="18"/>
        <v>14.166666666666668</v>
      </c>
      <c r="Z52" s="100">
        <f t="shared" si="19"/>
        <v>750</v>
      </c>
    </row>
    <row r="53" spans="1:26" s="76" customFormat="1" ht="42" customHeight="1" x14ac:dyDescent="0.3">
      <c r="A53" s="64">
        <v>23</v>
      </c>
      <c r="B53" s="11"/>
      <c r="C53" s="53" t="s">
        <v>95</v>
      </c>
      <c r="D53" s="62">
        <v>200000</v>
      </c>
      <c r="E53" s="58">
        <v>25</v>
      </c>
      <c r="F53" s="59"/>
      <c r="G53" s="60">
        <v>18</v>
      </c>
      <c r="H53" s="60">
        <v>3700</v>
      </c>
      <c r="I53" s="92">
        <v>14</v>
      </c>
      <c r="J53" s="89">
        <v>225</v>
      </c>
      <c r="K53" s="60">
        <v>385</v>
      </c>
      <c r="L53" s="61">
        <f t="shared" si="20"/>
        <v>16.071428571428573</v>
      </c>
      <c r="M53" s="61">
        <f t="shared" si="21"/>
        <v>27.5</v>
      </c>
      <c r="N53" s="96">
        <f t="shared" si="22"/>
        <v>43.571428571428569</v>
      </c>
      <c r="O53" s="89">
        <v>300</v>
      </c>
      <c r="P53" s="60">
        <v>515</v>
      </c>
      <c r="Q53" s="61">
        <f t="shared" si="23"/>
        <v>21.428571428571427</v>
      </c>
      <c r="R53" s="61">
        <f t="shared" si="24"/>
        <v>36.785714285714285</v>
      </c>
      <c r="S53" s="96">
        <f t="shared" si="25"/>
        <v>58.214285714285708</v>
      </c>
      <c r="T53" s="89">
        <v>22</v>
      </c>
      <c r="U53" s="60">
        <v>220</v>
      </c>
      <c r="V53" s="60">
        <v>370</v>
      </c>
      <c r="W53" s="61">
        <f t="shared" si="16"/>
        <v>10</v>
      </c>
      <c r="X53" s="61">
        <f t="shared" si="17"/>
        <v>16.818181818181817</v>
      </c>
      <c r="Y53" s="61">
        <f t="shared" si="18"/>
        <v>26.818181818181817</v>
      </c>
      <c r="Z53" s="101">
        <f t="shared" si="19"/>
        <v>833.33333333333337</v>
      </c>
    </row>
    <row r="54" spans="1:26" ht="42" customHeight="1" x14ac:dyDescent="0.3">
      <c r="A54" s="10">
        <v>23</v>
      </c>
      <c r="B54" s="11"/>
      <c r="C54" s="30" t="s">
        <v>108</v>
      </c>
      <c r="D54" s="13">
        <v>130000</v>
      </c>
      <c r="E54" s="16">
        <v>22</v>
      </c>
      <c r="F54" s="17"/>
      <c r="G54" s="14">
        <v>33</v>
      </c>
      <c r="H54" s="14">
        <v>2445</v>
      </c>
      <c r="I54" s="91">
        <v>58</v>
      </c>
      <c r="J54" s="88">
        <v>780</v>
      </c>
      <c r="K54" s="14">
        <v>1215</v>
      </c>
      <c r="L54" s="15">
        <f t="shared" si="20"/>
        <v>13.448275862068966</v>
      </c>
      <c r="M54" s="15">
        <f t="shared" si="21"/>
        <v>20.948275862068964</v>
      </c>
      <c r="N54" s="94">
        <f t="shared" si="22"/>
        <v>34.396551724137929</v>
      </c>
      <c r="O54" s="88">
        <v>1040</v>
      </c>
      <c r="P54" s="14">
        <v>1620</v>
      </c>
      <c r="Q54" s="15">
        <f t="shared" si="23"/>
        <v>17.931034482758619</v>
      </c>
      <c r="R54" s="15">
        <f t="shared" si="24"/>
        <v>27.931034482758619</v>
      </c>
      <c r="S54" s="94">
        <f t="shared" si="25"/>
        <v>45.862068965517238</v>
      </c>
      <c r="T54" s="88">
        <v>64</v>
      </c>
      <c r="U54" s="14">
        <v>700</v>
      </c>
      <c r="V54" s="14">
        <v>1100</v>
      </c>
      <c r="W54" s="15">
        <f t="shared" si="16"/>
        <v>10.9375</v>
      </c>
      <c r="X54" s="15">
        <f t="shared" si="17"/>
        <v>17.1875</v>
      </c>
      <c r="Y54" s="15">
        <f t="shared" si="18"/>
        <v>28.125</v>
      </c>
      <c r="Z54" s="100">
        <f t="shared" si="19"/>
        <v>495.23809523809524</v>
      </c>
    </row>
    <row r="55" spans="1:26" s="123" customFormat="1" ht="42" customHeight="1" x14ac:dyDescent="0.3">
      <c r="A55" s="10">
        <v>23</v>
      </c>
      <c r="B55" s="11"/>
      <c r="C55" s="30" t="s">
        <v>123</v>
      </c>
      <c r="D55" s="13">
        <v>115000</v>
      </c>
      <c r="E55" s="16">
        <v>23</v>
      </c>
      <c r="F55" s="17"/>
      <c r="G55" s="14">
        <v>10</v>
      </c>
      <c r="H55" s="14">
        <v>2100</v>
      </c>
      <c r="I55" s="91">
        <v>36</v>
      </c>
      <c r="J55" s="88">
        <v>260</v>
      </c>
      <c r="K55" s="14">
        <v>525</v>
      </c>
      <c r="L55" s="15">
        <f t="shared" si="20"/>
        <v>7.2222222222222223</v>
      </c>
      <c r="M55" s="15">
        <f t="shared" si="21"/>
        <v>14.583333333333334</v>
      </c>
      <c r="N55" s="94">
        <f t="shared" si="22"/>
        <v>21.805555555555557</v>
      </c>
      <c r="O55" s="88">
        <v>575</v>
      </c>
      <c r="P55" s="14">
        <v>850</v>
      </c>
      <c r="Q55" s="15">
        <f t="shared" si="23"/>
        <v>15.972222222222221</v>
      </c>
      <c r="R55" s="15">
        <f t="shared" si="24"/>
        <v>23.611111111111111</v>
      </c>
      <c r="S55" s="94">
        <f t="shared" si="25"/>
        <v>39.583333333333329</v>
      </c>
      <c r="T55" s="88">
        <v>42</v>
      </c>
      <c r="U55" s="14">
        <v>275</v>
      </c>
      <c r="V55" s="14">
        <v>500</v>
      </c>
      <c r="W55" s="15">
        <f t="shared" si="16"/>
        <v>6.5476190476190474</v>
      </c>
      <c r="X55" s="15">
        <f t="shared" si="17"/>
        <v>11.904761904761905</v>
      </c>
      <c r="Y55" s="15">
        <f t="shared" si="18"/>
        <v>18.452380952380953</v>
      </c>
      <c r="Z55" s="100">
        <f t="shared" si="19"/>
        <v>731.81818181818187</v>
      </c>
    </row>
    <row r="56" spans="1:26" ht="42" customHeight="1" x14ac:dyDescent="0.3">
      <c r="A56" s="10">
        <v>23</v>
      </c>
      <c r="B56" s="11"/>
      <c r="C56" s="30" t="s">
        <v>124</v>
      </c>
      <c r="D56" s="13">
        <v>95000</v>
      </c>
      <c r="E56" s="16">
        <v>15</v>
      </c>
      <c r="F56" s="17"/>
      <c r="G56" s="14">
        <v>36</v>
      </c>
      <c r="H56" s="14">
        <v>1700</v>
      </c>
      <c r="I56" s="91">
        <v>48</v>
      </c>
      <c r="J56" s="88">
        <v>325</v>
      </c>
      <c r="K56" s="14">
        <v>400</v>
      </c>
      <c r="L56" s="15">
        <f t="shared" si="20"/>
        <v>6.770833333333333</v>
      </c>
      <c r="M56" s="15">
        <f t="shared" si="21"/>
        <v>8.3333333333333339</v>
      </c>
      <c r="N56" s="94">
        <f t="shared" si="22"/>
        <v>15.104166666666668</v>
      </c>
      <c r="O56" s="88">
        <v>675</v>
      </c>
      <c r="P56" s="14">
        <v>700</v>
      </c>
      <c r="Q56" s="15">
        <f t="shared" si="23"/>
        <v>14.0625</v>
      </c>
      <c r="R56" s="15">
        <f t="shared" si="24"/>
        <v>14.583333333333334</v>
      </c>
      <c r="S56" s="94">
        <f t="shared" si="25"/>
        <v>28.645833333333336</v>
      </c>
      <c r="T56" s="88">
        <v>64</v>
      </c>
      <c r="U56" s="14">
        <v>350</v>
      </c>
      <c r="V56" s="14">
        <v>425</v>
      </c>
      <c r="W56" s="15">
        <f t="shared" si="16"/>
        <v>5.46875</v>
      </c>
      <c r="X56" s="15">
        <f t="shared" si="17"/>
        <v>6.640625</v>
      </c>
      <c r="Y56" s="15">
        <f t="shared" si="18"/>
        <v>12.109375</v>
      </c>
      <c r="Z56" s="100">
        <f t="shared" si="19"/>
        <v>723.80952380952385</v>
      </c>
    </row>
    <row r="57" spans="1:26" ht="42" customHeight="1" x14ac:dyDescent="0.3">
      <c r="A57" s="108">
        <v>23</v>
      </c>
      <c r="B57" s="109"/>
      <c r="C57" s="110" t="s">
        <v>21</v>
      </c>
      <c r="D57" s="111">
        <v>10000</v>
      </c>
      <c r="E57" s="112">
        <v>8</v>
      </c>
      <c r="F57" s="113"/>
      <c r="G57" s="114">
        <v>0</v>
      </c>
      <c r="H57" s="114">
        <v>1000</v>
      </c>
      <c r="I57" s="115" t="s">
        <v>176</v>
      </c>
      <c r="J57" s="116"/>
      <c r="K57" s="114"/>
      <c r="L57" s="117"/>
      <c r="M57" s="117"/>
      <c r="N57" s="118"/>
      <c r="O57" s="116"/>
      <c r="P57" s="114"/>
      <c r="Q57" s="117"/>
      <c r="R57" s="117"/>
      <c r="S57" s="118"/>
      <c r="T57" s="116">
        <v>6</v>
      </c>
      <c r="U57" s="114">
        <v>100</v>
      </c>
      <c r="V57" s="114">
        <v>85</v>
      </c>
      <c r="W57" s="117">
        <f t="shared" si="16"/>
        <v>16.666666666666668</v>
      </c>
      <c r="X57" s="117">
        <f t="shared" si="17"/>
        <v>14.166666666666666</v>
      </c>
      <c r="Y57" s="117">
        <f t="shared" si="18"/>
        <v>30.833333333333336</v>
      </c>
      <c r="Z57" s="148">
        <f t="shared" si="19"/>
        <v>25</v>
      </c>
    </row>
    <row r="58" spans="1:26" ht="42" customHeight="1" x14ac:dyDescent="0.3">
      <c r="A58" s="64">
        <v>22</v>
      </c>
      <c r="B58" s="11"/>
      <c r="C58" s="54" t="s">
        <v>98</v>
      </c>
      <c r="D58" s="57">
        <v>125000</v>
      </c>
      <c r="E58" s="58">
        <v>23</v>
      </c>
      <c r="F58" s="59"/>
      <c r="G58" s="60">
        <v>14</v>
      </c>
      <c r="H58" s="60">
        <v>2350</v>
      </c>
      <c r="I58" s="92">
        <v>33</v>
      </c>
      <c r="J58" s="89">
        <v>520</v>
      </c>
      <c r="K58" s="60">
        <v>700</v>
      </c>
      <c r="L58" s="61">
        <f t="shared" ref="L58:L80" si="26">J58/I58</f>
        <v>15.757575757575758</v>
      </c>
      <c r="M58" s="61">
        <f t="shared" ref="M58:M80" si="27">K58/I58</f>
        <v>21.212121212121211</v>
      </c>
      <c r="N58" s="96">
        <f t="shared" ref="N58:N80" si="28">L58+M58</f>
        <v>36.969696969696969</v>
      </c>
      <c r="O58" s="89">
        <v>610</v>
      </c>
      <c r="P58" s="60">
        <v>890</v>
      </c>
      <c r="Q58" s="61">
        <f t="shared" ref="Q58:Q80" si="29">O58/I58</f>
        <v>18.484848484848484</v>
      </c>
      <c r="R58" s="61">
        <f t="shared" ref="R58:R80" si="30">P58/I58</f>
        <v>26.969696969696969</v>
      </c>
      <c r="S58" s="96">
        <f t="shared" ref="S58:S80" si="31">Q58+R58</f>
        <v>45.454545454545453</v>
      </c>
      <c r="T58" s="89">
        <v>40</v>
      </c>
      <c r="U58" s="60">
        <v>500</v>
      </c>
      <c r="V58" s="60">
        <v>680</v>
      </c>
      <c r="W58" s="61">
        <f t="shared" si="16"/>
        <v>12.5</v>
      </c>
      <c r="X58" s="61">
        <f t="shared" si="17"/>
        <v>17</v>
      </c>
      <c r="Y58" s="61">
        <f t="shared" si="18"/>
        <v>29.5</v>
      </c>
      <c r="Z58" s="101">
        <f t="shared" si="19"/>
        <v>416.66666666666669</v>
      </c>
    </row>
    <row r="59" spans="1:26" ht="42" customHeight="1" x14ac:dyDescent="0.3">
      <c r="A59" s="64">
        <v>22</v>
      </c>
      <c r="B59" s="65"/>
      <c r="C59" s="54" t="s">
        <v>182</v>
      </c>
      <c r="D59" s="57">
        <v>118000</v>
      </c>
      <c r="E59" s="63">
        <v>24</v>
      </c>
      <c r="F59" s="59"/>
      <c r="G59" s="60">
        <v>20</v>
      </c>
      <c r="H59" s="60">
        <v>2155</v>
      </c>
      <c r="I59" s="92">
        <v>28</v>
      </c>
      <c r="J59" s="89">
        <v>530</v>
      </c>
      <c r="K59" s="60">
        <v>360</v>
      </c>
      <c r="L59" s="61">
        <f t="shared" si="26"/>
        <v>18.928571428571427</v>
      </c>
      <c r="M59" s="61">
        <f t="shared" si="27"/>
        <v>12.857142857142858</v>
      </c>
      <c r="N59" s="96">
        <f t="shared" si="28"/>
        <v>31.785714285714285</v>
      </c>
      <c r="O59" s="89">
        <v>705</v>
      </c>
      <c r="P59" s="60">
        <v>480</v>
      </c>
      <c r="Q59" s="61">
        <f t="shared" si="29"/>
        <v>25.178571428571427</v>
      </c>
      <c r="R59" s="61">
        <f t="shared" si="30"/>
        <v>17.142857142857142</v>
      </c>
      <c r="S59" s="96">
        <f t="shared" si="31"/>
        <v>42.321428571428569</v>
      </c>
      <c r="T59" s="89">
        <v>34</v>
      </c>
      <c r="U59" s="60">
        <v>480</v>
      </c>
      <c r="V59" s="60">
        <v>325</v>
      </c>
      <c r="W59" s="61">
        <f t="shared" si="16"/>
        <v>14.117647058823529</v>
      </c>
      <c r="X59" s="61">
        <f t="shared" si="17"/>
        <v>9.5588235294117645</v>
      </c>
      <c r="Y59" s="61">
        <f t="shared" si="18"/>
        <v>23.676470588235293</v>
      </c>
      <c r="Z59" s="101">
        <f t="shared" si="19"/>
        <v>348.26388888888891</v>
      </c>
    </row>
    <row r="60" spans="1:26" ht="42" customHeight="1" x14ac:dyDescent="0.3">
      <c r="A60" s="10">
        <v>22</v>
      </c>
      <c r="B60" s="11"/>
      <c r="C60" s="30" t="s">
        <v>97</v>
      </c>
      <c r="D60" s="13">
        <v>105000</v>
      </c>
      <c r="E60" s="16">
        <v>22</v>
      </c>
      <c r="F60" s="17"/>
      <c r="G60" s="14">
        <v>48</v>
      </c>
      <c r="H60" s="14">
        <v>1875</v>
      </c>
      <c r="I60" s="91">
        <v>24</v>
      </c>
      <c r="J60" s="88">
        <v>385</v>
      </c>
      <c r="K60" s="14">
        <v>385</v>
      </c>
      <c r="L60" s="15">
        <f t="shared" si="26"/>
        <v>16.041666666666668</v>
      </c>
      <c r="M60" s="15">
        <f t="shared" si="27"/>
        <v>16.041666666666668</v>
      </c>
      <c r="N60" s="94">
        <f t="shared" si="28"/>
        <v>32.083333333333336</v>
      </c>
      <c r="O60" s="88">
        <v>575</v>
      </c>
      <c r="P60" s="14">
        <v>575</v>
      </c>
      <c r="Q60" s="15">
        <f t="shared" si="29"/>
        <v>23.958333333333332</v>
      </c>
      <c r="R60" s="15">
        <f t="shared" si="30"/>
        <v>23.958333333333332</v>
      </c>
      <c r="S60" s="94">
        <f t="shared" si="31"/>
        <v>47.916666666666664</v>
      </c>
      <c r="T60" s="88">
        <v>48</v>
      </c>
      <c r="U60" s="14">
        <v>320</v>
      </c>
      <c r="V60" s="14">
        <v>320</v>
      </c>
      <c r="W60" s="15">
        <f t="shared" si="16"/>
        <v>6.666666666666667</v>
      </c>
      <c r="X60" s="15">
        <f t="shared" si="17"/>
        <v>6.666666666666667</v>
      </c>
      <c r="Y60" s="15">
        <f t="shared" si="18"/>
        <v>13.333333333333334</v>
      </c>
      <c r="Z60" s="100">
        <f t="shared" si="19"/>
        <v>656.25</v>
      </c>
    </row>
    <row r="61" spans="1:26" ht="42" customHeight="1" x14ac:dyDescent="0.3">
      <c r="A61" s="64">
        <v>22</v>
      </c>
      <c r="B61" s="65"/>
      <c r="C61" s="54" t="s">
        <v>178</v>
      </c>
      <c r="D61" s="57"/>
      <c r="E61" s="63">
        <v>25</v>
      </c>
      <c r="F61" s="59"/>
      <c r="G61" s="60"/>
      <c r="H61" s="60"/>
      <c r="I61" s="92">
        <v>12</v>
      </c>
      <c r="J61" s="89">
        <v>50</v>
      </c>
      <c r="K61" s="60">
        <v>200</v>
      </c>
      <c r="L61" s="61">
        <f t="shared" si="26"/>
        <v>4.166666666666667</v>
      </c>
      <c r="M61" s="61">
        <f t="shared" si="27"/>
        <v>16.666666666666668</v>
      </c>
      <c r="N61" s="96">
        <f t="shared" si="28"/>
        <v>20.833333333333336</v>
      </c>
      <c r="O61" s="89">
        <v>75</v>
      </c>
      <c r="P61" s="60">
        <v>300</v>
      </c>
      <c r="Q61" s="61">
        <f t="shared" si="29"/>
        <v>6.25</v>
      </c>
      <c r="R61" s="61">
        <f t="shared" si="30"/>
        <v>25</v>
      </c>
      <c r="S61" s="96">
        <f t="shared" si="31"/>
        <v>31.25</v>
      </c>
      <c r="T61" s="89">
        <v>8</v>
      </c>
      <c r="U61" s="60">
        <v>50</v>
      </c>
      <c r="V61" s="60">
        <v>100</v>
      </c>
      <c r="W61" s="61">
        <f t="shared" si="16"/>
        <v>6.25</v>
      </c>
      <c r="X61" s="61">
        <f t="shared" si="17"/>
        <v>12.5</v>
      </c>
      <c r="Y61" s="61">
        <f t="shared" si="18"/>
        <v>18.75</v>
      </c>
      <c r="Z61" s="101" t="str">
        <f t="shared" si="19"/>
        <v>-</v>
      </c>
    </row>
    <row r="62" spans="1:26" ht="42" customHeight="1" x14ac:dyDescent="0.3">
      <c r="A62" s="10">
        <v>22</v>
      </c>
      <c r="B62" s="11"/>
      <c r="C62" s="30" t="s">
        <v>29</v>
      </c>
      <c r="D62" s="13"/>
      <c r="E62" s="16">
        <v>15</v>
      </c>
      <c r="F62" s="17"/>
      <c r="G62" s="14">
        <v>7</v>
      </c>
      <c r="H62" s="14">
        <v>1460</v>
      </c>
      <c r="I62" s="91">
        <v>7</v>
      </c>
      <c r="J62" s="88">
        <v>340</v>
      </c>
      <c r="K62" s="14">
        <v>160</v>
      </c>
      <c r="L62" s="35">
        <f t="shared" si="26"/>
        <v>48.571428571428569</v>
      </c>
      <c r="M62" s="15">
        <f t="shared" si="27"/>
        <v>22.857142857142858</v>
      </c>
      <c r="N62" s="94">
        <f t="shared" si="28"/>
        <v>71.428571428571431</v>
      </c>
      <c r="O62" s="88">
        <v>450</v>
      </c>
      <c r="P62" s="14">
        <v>215</v>
      </c>
      <c r="Q62" s="35">
        <f t="shared" si="29"/>
        <v>64.285714285714292</v>
      </c>
      <c r="R62" s="15">
        <f t="shared" si="30"/>
        <v>30.714285714285715</v>
      </c>
      <c r="S62" s="86">
        <f t="shared" si="31"/>
        <v>95</v>
      </c>
      <c r="T62" s="88">
        <v>14</v>
      </c>
      <c r="U62" s="14">
        <v>325</v>
      </c>
      <c r="V62" s="14">
        <v>150</v>
      </c>
      <c r="W62" s="43">
        <f t="shared" si="16"/>
        <v>23.214285714285715</v>
      </c>
      <c r="X62" s="15">
        <f t="shared" si="17"/>
        <v>10.714285714285714</v>
      </c>
      <c r="Y62" s="15">
        <f t="shared" si="18"/>
        <v>33.928571428571431</v>
      </c>
      <c r="Z62" s="100" t="str">
        <f t="shared" si="19"/>
        <v>-</v>
      </c>
    </row>
    <row r="63" spans="1:26" ht="42" customHeight="1" x14ac:dyDescent="0.3">
      <c r="A63" s="10">
        <v>21</v>
      </c>
      <c r="B63" s="11"/>
      <c r="C63" s="30" t="s">
        <v>109</v>
      </c>
      <c r="D63" s="13">
        <v>145000</v>
      </c>
      <c r="E63" s="16">
        <v>22</v>
      </c>
      <c r="F63" s="17"/>
      <c r="G63" s="14">
        <v>20</v>
      </c>
      <c r="H63" s="14">
        <v>2700</v>
      </c>
      <c r="I63" s="91">
        <v>16</v>
      </c>
      <c r="J63" s="88">
        <v>215</v>
      </c>
      <c r="K63" s="14">
        <v>345</v>
      </c>
      <c r="L63" s="15">
        <f t="shared" si="26"/>
        <v>13.4375</v>
      </c>
      <c r="M63" s="15">
        <f t="shared" si="27"/>
        <v>21.5625</v>
      </c>
      <c r="N63" s="94">
        <f t="shared" si="28"/>
        <v>35</v>
      </c>
      <c r="O63" s="88">
        <v>285</v>
      </c>
      <c r="P63" s="14">
        <v>460</v>
      </c>
      <c r="Q63" s="15">
        <f t="shared" si="29"/>
        <v>17.8125</v>
      </c>
      <c r="R63" s="15">
        <f t="shared" si="30"/>
        <v>28.75</v>
      </c>
      <c r="S63" s="94">
        <f t="shared" si="31"/>
        <v>46.5625</v>
      </c>
      <c r="T63" s="88">
        <v>28</v>
      </c>
      <c r="U63" s="14">
        <v>195</v>
      </c>
      <c r="V63" s="14">
        <v>310</v>
      </c>
      <c r="W63" s="15">
        <f t="shared" si="16"/>
        <v>6.9642857142857144</v>
      </c>
      <c r="X63" s="15">
        <f t="shared" si="17"/>
        <v>11.071428571428571</v>
      </c>
      <c r="Y63" s="15">
        <f t="shared" si="18"/>
        <v>18.035714285714285</v>
      </c>
      <c r="Z63" s="100">
        <f t="shared" si="19"/>
        <v>867.52136752136755</v>
      </c>
    </row>
    <row r="64" spans="1:26" ht="42" customHeight="1" x14ac:dyDescent="0.3">
      <c r="A64" s="64">
        <v>21</v>
      </c>
      <c r="B64" s="65"/>
      <c r="C64" s="56" t="s">
        <v>177</v>
      </c>
      <c r="D64" s="57">
        <v>130000</v>
      </c>
      <c r="E64" s="58">
        <v>25</v>
      </c>
      <c r="F64" s="59"/>
      <c r="G64" s="60">
        <v>24</v>
      </c>
      <c r="H64" s="60">
        <v>2400</v>
      </c>
      <c r="I64" s="92">
        <v>36</v>
      </c>
      <c r="J64" s="89">
        <v>450</v>
      </c>
      <c r="K64" s="60">
        <v>600</v>
      </c>
      <c r="L64" s="61">
        <f t="shared" si="26"/>
        <v>12.5</v>
      </c>
      <c r="M64" s="61">
        <f t="shared" si="27"/>
        <v>16.666666666666668</v>
      </c>
      <c r="N64" s="96">
        <f t="shared" si="28"/>
        <v>29.166666666666668</v>
      </c>
      <c r="O64" s="89">
        <v>650</v>
      </c>
      <c r="P64" s="60">
        <v>750</v>
      </c>
      <c r="Q64" s="61">
        <f t="shared" si="29"/>
        <v>18.055555555555557</v>
      </c>
      <c r="R64" s="61">
        <f t="shared" si="30"/>
        <v>20.833333333333332</v>
      </c>
      <c r="S64" s="96">
        <f t="shared" si="31"/>
        <v>38.888888888888886</v>
      </c>
      <c r="T64" s="89">
        <v>48</v>
      </c>
      <c r="U64" s="60">
        <v>325</v>
      </c>
      <c r="V64" s="60">
        <v>500</v>
      </c>
      <c r="W64" s="61">
        <f t="shared" si="16"/>
        <v>6.770833333333333</v>
      </c>
      <c r="X64" s="61">
        <f t="shared" si="17"/>
        <v>10.416666666666666</v>
      </c>
      <c r="Y64" s="61">
        <f t="shared" si="18"/>
        <v>17.1875</v>
      </c>
      <c r="Z64" s="101">
        <f t="shared" si="19"/>
        <v>800</v>
      </c>
    </row>
    <row r="65" spans="1:26" ht="42" customHeight="1" x14ac:dyDescent="0.3">
      <c r="A65" s="10">
        <v>21</v>
      </c>
      <c r="B65" s="11"/>
      <c r="C65" s="30" t="s">
        <v>53</v>
      </c>
      <c r="D65" s="13">
        <v>100000</v>
      </c>
      <c r="E65" s="16">
        <v>20</v>
      </c>
      <c r="F65" s="17"/>
      <c r="G65" s="14">
        <v>32</v>
      </c>
      <c r="H65" s="14">
        <v>1850</v>
      </c>
      <c r="I65" s="91">
        <v>6</v>
      </c>
      <c r="J65" s="88">
        <v>215</v>
      </c>
      <c r="K65" s="14">
        <v>90</v>
      </c>
      <c r="L65" s="43">
        <f t="shared" si="26"/>
        <v>35.833333333333336</v>
      </c>
      <c r="M65" s="15">
        <f t="shared" si="27"/>
        <v>15</v>
      </c>
      <c r="N65" s="94">
        <f t="shared" si="28"/>
        <v>50.833333333333336</v>
      </c>
      <c r="O65" s="88">
        <v>235</v>
      </c>
      <c r="P65" s="14">
        <v>115</v>
      </c>
      <c r="Q65" s="15">
        <f t="shared" si="29"/>
        <v>39.166666666666664</v>
      </c>
      <c r="R65" s="15">
        <f t="shared" si="30"/>
        <v>19.166666666666668</v>
      </c>
      <c r="S65" s="94">
        <f t="shared" si="31"/>
        <v>58.333333333333329</v>
      </c>
      <c r="T65" s="88">
        <v>10</v>
      </c>
      <c r="U65" s="14">
        <v>200</v>
      </c>
      <c r="V65" s="14">
        <v>75</v>
      </c>
      <c r="W65" s="15">
        <f t="shared" si="16"/>
        <v>20</v>
      </c>
      <c r="X65" s="15">
        <f t="shared" si="17"/>
        <v>7.5</v>
      </c>
      <c r="Y65" s="15">
        <f t="shared" si="18"/>
        <v>27.5</v>
      </c>
      <c r="Z65" s="100">
        <f t="shared" si="19"/>
        <v>208.33333333333334</v>
      </c>
    </row>
    <row r="66" spans="1:26" ht="42" customHeight="1" x14ac:dyDescent="0.3">
      <c r="A66" s="10">
        <v>21</v>
      </c>
      <c r="B66" s="11"/>
      <c r="C66" s="30" t="s">
        <v>116</v>
      </c>
      <c r="D66" s="13">
        <v>90000</v>
      </c>
      <c r="E66" s="16">
        <v>30</v>
      </c>
      <c r="F66" s="17"/>
      <c r="G66" s="14">
        <v>60</v>
      </c>
      <c r="H66" s="14">
        <v>1800</v>
      </c>
      <c r="I66" s="91">
        <v>24</v>
      </c>
      <c r="J66" s="88">
        <v>275</v>
      </c>
      <c r="K66" s="14">
        <v>300</v>
      </c>
      <c r="L66" s="15">
        <f t="shared" si="26"/>
        <v>11.458333333333334</v>
      </c>
      <c r="M66" s="15">
        <f t="shared" si="27"/>
        <v>12.5</v>
      </c>
      <c r="N66" s="94">
        <f t="shared" si="28"/>
        <v>23.958333333333336</v>
      </c>
      <c r="O66" s="88">
        <v>325</v>
      </c>
      <c r="P66" s="14">
        <v>400</v>
      </c>
      <c r="Q66" s="15">
        <f t="shared" si="29"/>
        <v>13.541666666666666</v>
      </c>
      <c r="R66" s="15">
        <f t="shared" si="30"/>
        <v>16.666666666666668</v>
      </c>
      <c r="S66" s="94">
        <f t="shared" si="31"/>
        <v>30.208333333333336</v>
      </c>
      <c r="T66" s="88">
        <v>30</v>
      </c>
      <c r="U66" s="14">
        <v>175</v>
      </c>
      <c r="V66" s="14">
        <v>275</v>
      </c>
      <c r="W66" s="15">
        <f t="shared" si="16"/>
        <v>5.833333333333333</v>
      </c>
      <c r="X66" s="15">
        <f t="shared" si="17"/>
        <v>9.1666666666666661</v>
      </c>
      <c r="Y66" s="15">
        <f t="shared" si="18"/>
        <v>15</v>
      </c>
      <c r="Z66" s="100">
        <f t="shared" si="19"/>
        <v>642.85714285714289</v>
      </c>
    </row>
    <row r="67" spans="1:26" ht="42" customHeight="1" x14ac:dyDescent="0.3">
      <c r="A67" s="10">
        <v>20</v>
      </c>
      <c r="B67" s="11"/>
      <c r="C67" s="32" t="s">
        <v>112</v>
      </c>
      <c r="D67" s="19">
        <v>100000</v>
      </c>
      <c r="E67" s="16">
        <v>50</v>
      </c>
      <c r="F67" s="17">
        <v>0.99</v>
      </c>
      <c r="G67" s="14">
        <v>72</v>
      </c>
      <c r="H67" s="14">
        <v>1600</v>
      </c>
      <c r="I67" s="91">
        <v>48</v>
      </c>
      <c r="J67" s="88">
        <v>600</v>
      </c>
      <c r="K67" s="14">
        <v>200</v>
      </c>
      <c r="L67" s="15">
        <f t="shared" si="26"/>
        <v>12.5</v>
      </c>
      <c r="M67" s="15">
        <f t="shared" si="27"/>
        <v>4.166666666666667</v>
      </c>
      <c r="N67" s="94">
        <f t="shared" si="28"/>
        <v>16.666666666666668</v>
      </c>
      <c r="O67" s="88">
        <v>1000</v>
      </c>
      <c r="P67" s="14">
        <v>300</v>
      </c>
      <c r="Q67" s="15">
        <f t="shared" si="29"/>
        <v>20.833333333333332</v>
      </c>
      <c r="R67" s="15">
        <f t="shared" si="30"/>
        <v>6.25</v>
      </c>
      <c r="S67" s="94">
        <f t="shared" si="31"/>
        <v>27.083333333333332</v>
      </c>
      <c r="T67" s="88">
        <v>72</v>
      </c>
      <c r="U67" s="14">
        <v>800</v>
      </c>
      <c r="V67" s="14">
        <v>150</v>
      </c>
      <c r="W67" s="15">
        <f t="shared" ref="W67:W98" si="32">U67/T67</f>
        <v>11.111111111111111</v>
      </c>
      <c r="X67" s="15">
        <f t="shared" ref="X67:X98" si="33">V67/T67</f>
        <v>2.0833333333333335</v>
      </c>
      <c r="Y67" s="15">
        <f t="shared" ref="Y67:Y98" si="34">W67+X67</f>
        <v>13.194444444444445</v>
      </c>
      <c r="Z67" s="100">
        <f t="shared" ref="Z67:Z98" si="35">IF(D67/W67/24=0, "-", D67/W67/24)</f>
        <v>375</v>
      </c>
    </row>
    <row r="68" spans="1:26" ht="42" customHeight="1" x14ac:dyDescent="0.3">
      <c r="A68" s="64">
        <v>20</v>
      </c>
      <c r="B68" s="65"/>
      <c r="C68" s="54" t="s">
        <v>48</v>
      </c>
      <c r="D68" s="13">
        <v>90000</v>
      </c>
      <c r="E68" s="63">
        <v>45</v>
      </c>
      <c r="F68" s="59"/>
      <c r="G68" s="60">
        <v>36</v>
      </c>
      <c r="H68" s="60">
        <v>8300</v>
      </c>
      <c r="I68" s="92">
        <v>32</v>
      </c>
      <c r="J68" s="89">
        <v>830</v>
      </c>
      <c r="K68" s="60">
        <v>1390</v>
      </c>
      <c r="L68" s="61">
        <f t="shared" si="26"/>
        <v>25.9375</v>
      </c>
      <c r="M68" s="67">
        <f t="shared" si="27"/>
        <v>43.4375</v>
      </c>
      <c r="N68" s="97">
        <f t="shared" si="28"/>
        <v>69.375</v>
      </c>
      <c r="O68" s="89">
        <v>1110</v>
      </c>
      <c r="P68" s="60">
        <v>1850</v>
      </c>
      <c r="Q68" s="61">
        <f t="shared" si="29"/>
        <v>34.6875</v>
      </c>
      <c r="R68" s="67">
        <f t="shared" si="30"/>
        <v>57.8125</v>
      </c>
      <c r="S68" s="97">
        <f t="shared" si="31"/>
        <v>92.5</v>
      </c>
      <c r="T68" s="89">
        <v>45</v>
      </c>
      <c r="U68" s="60">
        <v>750</v>
      </c>
      <c r="V68" s="60">
        <v>1250</v>
      </c>
      <c r="W68" s="61">
        <f t="shared" si="32"/>
        <v>16.666666666666668</v>
      </c>
      <c r="X68" s="67">
        <f t="shared" si="33"/>
        <v>27.777777777777779</v>
      </c>
      <c r="Y68" s="67">
        <f t="shared" si="34"/>
        <v>44.444444444444443</v>
      </c>
      <c r="Z68" s="101">
        <f t="shared" si="35"/>
        <v>225</v>
      </c>
    </row>
    <row r="69" spans="1:26" ht="42" customHeight="1" x14ac:dyDescent="0.3">
      <c r="A69" s="64">
        <v>20</v>
      </c>
      <c r="B69" s="65"/>
      <c r="C69" s="53" t="s">
        <v>64</v>
      </c>
      <c r="D69" s="62"/>
      <c r="E69" s="63">
        <v>25</v>
      </c>
      <c r="F69" s="59"/>
      <c r="G69" s="60"/>
      <c r="H69" s="60"/>
      <c r="I69" s="92">
        <v>10</v>
      </c>
      <c r="J69" s="89">
        <v>295</v>
      </c>
      <c r="K69" s="60">
        <v>80</v>
      </c>
      <c r="L69" s="61">
        <f t="shared" si="26"/>
        <v>29.5</v>
      </c>
      <c r="M69" s="61">
        <f t="shared" si="27"/>
        <v>8</v>
      </c>
      <c r="N69" s="96">
        <f t="shared" si="28"/>
        <v>37.5</v>
      </c>
      <c r="O69" s="89">
        <v>360</v>
      </c>
      <c r="P69" s="60">
        <v>100</v>
      </c>
      <c r="Q69" s="61">
        <f t="shared" si="29"/>
        <v>36</v>
      </c>
      <c r="R69" s="61">
        <f t="shared" si="30"/>
        <v>10</v>
      </c>
      <c r="S69" s="96">
        <f t="shared" si="31"/>
        <v>46</v>
      </c>
      <c r="T69" s="89">
        <v>12</v>
      </c>
      <c r="U69" s="60">
        <v>140</v>
      </c>
      <c r="V69" s="60">
        <v>45</v>
      </c>
      <c r="W69" s="61">
        <f t="shared" si="32"/>
        <v>11.666666666666666</v>
      </c>
      <c r="X69" s="61">
        <f t="shared" si="33"/>
        <v>3.75</v>
      </c>
      <c r="Y69" s="61">
        <f t="shared" si="34"/>
        <v>15.416666666666666</v>
      </c>
      <c r="Z69" s="101" t="str">
        <f t="shared" si="35"/>
        <v>-</v>
      </c>
    </row>
    <row r="70" spans="1:26" ht="42" customHeight="1" x14ac:dyDescent="0.3">
      <c r="A70" s="10">
        <v>20</v>
      </c>
      <c r="B70" s="11"/>
      <c r="C70" s="32" t="s">
        <v>100</v>
      </c>
      <c r="D70" s="19"/>
      <c r="E70" s="21">
        <v>18</v>
      </c>
      <c r="F70" s="17"/>
      <c r="G70" s="14">
        <v>30</v>
      </c>
      <c r="H70" s="14">
        <v>1750</v>
      </c>
      <c r="I70" s="91">
        <v>18</v>
      </c>
      <c r="J70" s="88">
        <v>280</v>
      </c>
      <c r="K70" s="14">
        <v>250</v>
      </c>
      <c r="L70" s="15">
        <f t="shared" si="26"/>
        <v>15.555555555555555</v>
      </c>
      <c r="M70" s="15">
        <f t="shared" si="27"/>
        <v>13.888888888888889</v>
      </c>
      <c r="N70" s="94">
        <f t="shared" si="28"/>
        <v>29.444444444444443</v>
      </c>
      <c r="O70" s="88">
        <v>340</v>
      </c>
      <c r="P70" s="14">
        <v>290</v>
      </c>
      <c r="Q70" s="15">
        <f t="shared" si="29"/>
        <v>18.888888888888889</v>
      </c>
      <c r="R70" s="15">
        <f t="shared" si="30"/>
        <v>16.111111111111111</v>
      </c>
      <c r="S70" s="94">
        <f t="shared" si="31"/>
        <v>35</v>
      </c>
      <c r="T70" s="88">
        <v>28</v>
      </c>
      <c r="U70" s="14">
        <v>240</v>
      </c>
      <c r="V70" s="14">
        <v>210</v>
      </c>
      <c r="W70" s="15">
        <f t="shared" si="32"/>
        <v>8.5714285714285712</v>
      </c>
      <c r="X70" s="15">
        <f t="shared" si="33"/>
        <v>7.5</v>
      </c>
      <c r="Y70" s="15">
        <f t="shared" si="34"/>
        <v>16.071428571428569</v>
      </c>
      <c r="Z70" s="100" t="str">
        <f t="shared" si="35"/>
        <v>-</v>
      </c>
    </row>
    <row r="71" spans="1:26" ht="42" customHeight="1" x14ac:dyDescent="0.3">
      <c r="A71" s="10">
        <v>20</v>
      </c>
      <c r="B71" s="11"/>
      <c r="C71" s="30" t="s">
        <v>70</v>
      </c>
      <c r="D71" s="13"/>
      <c r="E71" s="16"/>
      <c r="F71" s="17">
        <v>0.99</v>
      </c>
      <c r="G71" s="14">
        <v>0</v>
      </c>
      <c r="H71" s="14">
        <v>0</v>
      </c>
      <c r="I71" s="91">
        <v>54</v>
      </c>
      <c r="J71" s="88">
        <v>1230</v>
      </c>
      <c r="K71" s="14">
        <v>690</v>
      </c>
      <c r="L71" s="15">
        <f t="shared" si="26"/>
        <v>22.777777777777779</v>
      </c>
      <c r="M71" s="15">
        <f t="shared" si="27"/>
        <v>12.777777777777779</v>
      </c>
      <c r="N71" s="94">
        <f t="shared" si="28"/>
        <v>35.555555555555557</v>
      </c>
      <c r="O71" s="88">
        <v>1650</v>
      </c>
      <c r="P71" s="14">
        <v>925</v>
      </c>
      <c r="Q71" s="15">
        <f t="shared" si="29"/>
        <v>30.555555555555557</v>
      </c>
      <c r="R71" s="15">
        <f t="shared" si="30"/>
        <v>17.12962962962963</v>
      </c>
      <c r="S71" s="94">
        <f t="shared" si="31"/>
        <v>47.68518518518519</v>
      </c>
      <c r="T71" s="88">
        <v>36</v>
      </c>
      <c r="U71" s="14">
        <v>650</v>
      </c>
      <c r="V71" s="14">
        <v>490</v>
      </c>
      <c r="W71" s="15">
        <f t="shared" si="32"/>
        <v>18.055555555555557</v>
      </c>
      <c r="X71" s="15">
        <f t="shared" si="33"/>
        <v>13.611111111111111</v>
      </c>
      <c r="Y71" s="15">
        <f t="shared" si="34"/>
        <v>31.666666666666668</v>
      </c>
      <c r="Z71" s="100" t="str">
        <f t="shared" si="35"/>
        <v>-</v>
      </c>
    </row>
    <row r="72" spans="1:26" s="76" customFormat="1" ht="42" customHeight="1" x14ac:dyDescent="0.3">
      <c r="A72" s="64">
        <v>19</v>
      </c>
      <c r="B72" s="65"/>
      <c r="C72" s="54" t="s">
        <v>62</v>
      </c>
      <c r="D72" s="57">
        <v>325000</v>
      </c>
      <c r="E72" s="63">
        <v>26</v>
      </c>
      <c r="F72" s="59"/>
      <c r="G72" s="60">
        <v>64</v>
      </c>
      <c r="H72" s="60">
        <v>5950</v>
      </c>
      <c r="I72" s="92">
        <v>44</v>
      </c>
      <c r="J72" s="89">
        <v>1350</v>
      </c>
      <c r="K72" s="60">
        <v>1120</v>
      </c>
      <c r="L72" s="61">
        <f t="shared" si="26"/>
        <v>30.681818181818183</v>
      </c>
      <c r="M72" s="61">
        <f t="shared" si="27"/>
        <v>25.454545454545453</v>
      </c>
      <c r="N72" s="96">
        <f t="shared" si="28"/>
        <v>56.13636363636364</v>
      </c>
      <c r="O72" s="89">
        <v>1810</v>
      </c>
      <c r="P72" s="60">
        <v>1490</v>
      </c>
      <c r="Q72" s="61">
        <f t="shared" si="29"/>
        <v>41.136363636363633</v>
      </c>
      <c r="R72" s="61">
        <f t="shared" si="30"/>
        <v>33.863636363636367</v>
      </c>
      <c r="S72" s="96">
        <f t="shared" si="31"/>
        <v>75</v>
      </c>
      <c r="T72" s="89">
        <v>56</v>
      </c>
      <c r="U72" s="60">
        <v>875</v>
      </c>
      <c r="V72" s="60">
        <v>730</v>
      </c>
      <c r="W72" s="61">
        <f t="shared" si="32"/>
        <v>15.625</v>
      </c>
      <c r="X72" s="61">
        <f t="shared" si="33"/>
        <v>13.035714285714286</v>
      </c>
      <c r="Y72" s="61">
        <f t="shared" si="34"/>
        <v>28.660714285714285</v>
      </c>
      <c r="Z72" s="101">
        <f t="shared" si="35"/>
        <v>866.66666666666663</v>
      </c>
    </row>
    <row r="73" spans="1:26" ht="42" customHeight="1" x14ac:dyDescent="0.3">
      <c r="A73" s="64">
        <v>19</v>
      </c>
      <c r="B73" s="65"/>
      <c r="C73" s="54" t="s">
        <v>496</v>
      </c>
      <c r="D73" s="57">
        <v>120000</v>
      </c>
      <c r="E73" s="63">
        <v>30</v>
      </c>
      <c r="F73" s="59"/>
      <c r="G73" s="60">
        <v>40</v>
      </c>
      <c r="H73" s="60">
        <v>3490</v>
      </c>
      <c r="I73" s="92">
        <v>36</v>
      </c>
      <c r="J73" s="89">
        <v>645</v>
      </c>
      <c r="K73" s="60">
        <v>645</v>
      </c>
      <c r="L73" s="61">
        <f t="shared" si="26"/>
        <v>17.916666666666668</v>
      </c>
      <c r="M73" s="61">
        <f t="shared" si="27"/>
        <v>17.916666666666668</v>
      </c>
      <c r="N73" s="96">
        <f t="shared" si="28"/>
        <v>35.833333333333336</v>
      </c>
      <c r="O73" s="89">
        <v>850</v>
      </c>
      <c r="P73" s="60">
        <v>850</v>
      </c>
      <c r="Q73" s="61">
        <f t="shared" si="29"/>
        <v>23.611111111111111</v>
      </c>
      <c r="R73" s="61">
        <f t="shared" si="30"/>
        <v>23.611111111111111</v>
      </c>
      <c r="S73" s="96">
        <f t="shared" si="31"/>
        <v>47.222222222222221</v>
      </c>
      <c r="T73" s="89">
        <v>44</v>
      </c>
      <c r="U73" s="60">
        <v>625</v>
      </c>
      <c r="V73" s="60">
        <v>625</v>
      </c>
      <c r="W73" s="61">
        <f t="shared" si="32"/>
        <v>14.204545454545455</v>
      </c>
      <c r="X73" s="61">
        <f t="shared" si="33"/>
        <v>14.204545454545455</v>
      </c>
      <c r="Y73" s="61">
        <f t="shared" si="34"/>
        <v>28.40909090909091</v>
      </c>
      <c r="Z73" s="101">
        <f t="shared" si="35"/>
        <v>352</v>
      </c>
    </row>
    <row r="74" spans="1:26" ht="42" customHeight="1" x14ac:dyDescent="0.3">
      <c r="A74" s="10">
        <v>19</v>
      </c>
      <c r="B74" s="11"/>
      <c r="C74" s="32" t="s">
        <v>121</v>
      </c>
      <c r="D74" s="19">
        <v>98000</v>
      </c>
      <c r="E74" s="16">
        <v>18</v>
      </c>
      <c r="F74" s="17"/>
      <c r="G74" s="14">
        <v>30</v>
      </c>
      <c r="H74" s="14">
        <v>2100</v>
      </c>
      <c r="I74" s="91">
        <v>16</v>
      </c>
      <c r="J74" s="88">
        <v>125</v>
      </c>
      <c r="K74" s="14">
        <v>380</v>
      </c>
      <c r="L74" s="15">
        <f t="shared" si="26"/>
        <v>7.8125</v>
      </c>
      <c r="M74" s="15">
        <f t="shared" si="27"/>
        <v>23.75</v>
      </c>
      <c r="N74" s="94">
        <f t="shared" si="28"/>
        <v>31.5625</v>
      </c>
      <c r="O74" s="88">
        <v>190</v>
      </c>
      <c r="P74" s="14">
        <v>525</v>
      </c>
      <c r="Q74" s="15">
        <f t="shared" si="29"/>
        <v>11.875</v>
      </c>
      <c r="R74" s="15">
        <f t="shared" si="30"/>
        <v>32.8125</v>
      </c>
      <c r="S74" s="94">
        <f t="shared" si="31"/>
        <v>44.6875</v>
      </c>
      <c r="T74" s="88">
        <v>16</v>
      </c>
      <c r="U74" s="14">
        <v>125</v>
      </c>
      <c r="V74" s="14">
        <v>225</v>
      </c>
      <c r="W74" s="15">
        <f t="shared" si="32"/>
        <v>7.8125</v>
      </c>
      <c r="X74" s="15">
        <f t="shared" si="33"/>
        <v>14.0625</v>
      </c>
      <c r="Y74" s="15">
        <f t="shared" si="34"/>
        <v>21.875</v>
      </c>
      <c r="Z74" s="100">
        <f t="shared" si="35"/>
        <v>522.66666666666663</v>
      </c>
    </row>
    <row r="75" spans="1:26" ht="42" customHeight="1" x14ac:dyDescent="0.3">
      <c r="A75" s="10">
        <v>19</v>
      </c>
      <c r="B75" s="11"/>
      <c r="C75" s="30" t="s">
        <v>71</v>
      </c>
      <c r="D75" s="13">
        <v>85000</v>
      </c>
      <c r="E75" s="16">
        <v>20</v>
      </c>
      <c r="F75" s="17"/>
      <c r="G75" s="14">
        <v>4</v>
      </c>
      <c r="H75" s="14">
        <v>2470</v>
      </c>
      <c r="I75" s="91">
        <v>6</v>
      </c>
      <c r="J75" s="88">
        <v>135</v>
      </c>
      <c r="K75" s="14">
        <v>205</v>
      </c>
      <c r="L75" s="15">
        <f t="shared" si="26"/>
        <v>22.5</v>
      </c>
      <c r="M75" s="15">
        <f t="shared" si="27"/>
        <v>34.166666666666664</v>
      </c>
      <c r="N75" s="94">
        <f t="shared" si="28"/>
        <v>56.666666666666664</v>
      </c>
      <c r="O75" s="88">
        <v>180</v>
      </c>
      <c r="P75" s="14">
        <v>270</v>
      </c>
      <c r="Q75" s="15">
        <f t="shared" si="29"/>
        <v>30</v>
      </c>
      <c r="R75" s="43">
        <f t="shared" si="30"/>
        <v>45</v>
      </c>
      <c r="S75" s="94">
        <f t="shared" si="31"/>
        <v>75</v>
      </c>
      <c r="T75" s="88">
        <v>12</v>
      </c>
      <c r="U75" s="14">
        <v>120</v>
      </c>
      <c r="V75" s="14">
        <v>185</v>
      </c>
      <c r="W75" s="15">
        <f t="shared" si="32"/>
        <v>10</v>
      </c>
      <c r="X75" s="15">
        <f t="shared" si="33"/>
        <v>15.416666666666666</v>
      </c>
      <c r="Y75" s="15">
        <f t="shared" si="34"/>
        <v>25.416666666666664</v>
      </c>
      <c r="Z75" s="100">
        <f t="shared" si="35"/>
        <v>354.16666666666669</v>
      </c>
    </row>
    <row r="76" spans="1:26" ht="42" customHeight="1" x14ac:dyDescent="0.3">
      <c r="A76" s="10">
        <v>19</v>
      </c>
      <c r="B76" s="11"/>
      <c r="C76" s="32" t="s">
        <v>115</v>
      </c>
      <c r="D76" s="19">
        <v>75000</v>
      </c>
      <c r="E76" s="16">
        <v>20</v>
      </c>
      <c r="F76" s="17"/>
      <c r="G76" s="14">
        <v>48</v>
      </c>
      <c r="H76" s="14">
        <v>1250</v>
      </c>
      <c r="I76" s="91">
        <v>48</v>
      </c>
      <c r="J76" s="88">
        <v>550</v>
      </c>
      <c r="K76" s="14">
        <v>185</v>
      </c>
      <c r="L76" s="15">
        <f t="shared" si="26"/>
        <v>11.458333333333334</v>
      </c>
      <c r="M76" s="15">
        <f t="shared" si="27"/>
        <v>3.8541666666666665</v>
      </c>
      <c r="N76" s="94">
        <f t="shared" si="28"/>
        <v>15.3125</v>
      </c>
      <c r="O76" s="88">
        <v>950</v>
      </c>
      <c r="P76" s="14">
        <v>275</v>
      </c>
      <c r="Q76" s="15">
        <f t="shared" si="29"/>
        <v>19.791666666666668</v>
      </c>
      <c r="R76" s="15">
        <f t="shared" si="30"/>
        <v>5.729166666666667</v>
      </c>
      <c r="S76" s="94">
        <f t="shared" si="31"/>
        <v>25.520833333333336</v>
      </c>
      <c r="T76" s="88">
        <v>48</v>
      </c>
      <c r="U76" s="14">
        <v>500</v>
      </c>
      <c r="V76" s="14">
        <v>100</v>
      </c>
      <c r="W76" s="15">
        <f t="shared" si="32"/>
        <v>10.416666666666666</v>
      </c>
      <c r="X76" s="15">
        <f t="shared" si="33"/>
        <v>2.0833333333333335</v>
      </c>
      <c r="Y76" s="15">
        <f t="shared" si="34"/>
        <v>12.5</v>
      </c>
      <c r="Z76" s="100">
        <f t="shared" si="35"/>
        <v>300</v>
      </c>
    </row>
    <row r="77" spans="1:26" ht="42" customHeight="1" x14ac:dyDescent="0.3">
      <c r="A77" s="64">
        <v>18</v>
      </c>
      <c r="B77" s="65"/>
      <c r="C77" s="54" t="s">
        <v>120</v>
      </c>
      <c r="D77" s="57">
        <v>115000</v>
      </c>
      <c r="E77" s="63">
        <v>22</v>
      </c>
      <c r="F77" s="59"/>
      <c r="G77" s="60">
        <v>13</v>
      </c>
      <c r="H77" s="60">
        <v>3345</v>
      </c>
      <c r="I77" s="92">
        <v>20</v>
      </c>
      <c r="J77" s="89">
        <v>495</v>
      </c>
      <c r="K77" s="60">
        <v>165</v>
      </c>
      <c r="L77" s="61">
        <f t="shared" si="26"/>
        <v>24.75</v>
      </c>
      <c r="M77" s="61">
        <f t="shared" si="27"/>
        <v>8.25</v>
      </c>
      <c r="N77" s="96">
        <f t="shared" si="28"/>
        <v>33</v>
      </c>
      <c r="O77" s="89">
        <v>660</v>
      </c>
      <c r="P77" s="60">
        <v>220</v>
      </c>
      <c r="Q77" s="61">
        <f t="shared" si="29"/>
        <v>33</v>
      </c>
      <c r="R77" s="61">
        <f t="shared" si="30"/>
        <v>11</v>
      </c>
      <c r="S77" s="96">
        <f t="shared" si="31"/>
        <v>44</v>
      </c>
      <c r="T77" s="89">
        <v>22</v>
      </c>
      <c r="U77" s="60">
        <v>345</v>
      </c>
      <c r="V77" s="60">
        <v>410</v>
      </c>
      <c r="W77" s="61">
        <f t="shared" si="32"/>
        <v>15.681818181818182</v>
      </c>
      <c r="X77" s="61">
        <f t="shared" si="33"/>
        <v>18.636363636363637</v>
      </c>
      <c r="Y77" s="61">
        <f t="shared" si="34"/>
        <v>34.31818181818182</v>
      </c>
      <c r="Z77" s="101">
        <f t="shared" si="35"/>
        <v>305.55555555555554</v>
      </c>
    </row>
    <row r="78" spans="1:26" ht="42" customHeight="1" x14ac:dyDescent="0.3">
      <c r="A78" s="64">
        <v>18</v>
      </c>
      <c r="B78" s="65"/>
      <c r="C78" s="54" t="s">
        <v>119</v>
      </c>
      <c r="D78" s="57">
        <v>115000</v>
      </c>
      <c r="E78" s="63">
        <v>22</v>
      </c>
      <c r="F78" s="59"/>
      <c r="G78" s="60">
        <v>14</v>
      </c>
      <c r="H78" s="60">
        <v>3345</v>
      </c>
      <c r="I78" s="92">
        <v>20</v>
      </c>
      <c r="J78" s="89">
        <v>165</v>
      </c>
      <c r="K78" s="60">
        <v>495</v>
      </c>
      <c r="L78" s="61">
        <f t="shared" si="26"/>
        <v>8.25</v>
      </c>
      <c r="M78" s="61">
        <f t="shared" si="27"/>
        <v>24.75</v>
      </c>
      <c r="N78" s="96">
        <f t="shared" si="28"/>
        <v>33</v>
      </c>
      <c r="O78" s="89">
        <v>220</v>
      </c>
      <c r="P78" s="60">
        <v>660</v>
      </c>
      <c r="Q78" s="61">
        <f t="shared" si="29"/>
        <v>11</v>
      </c>
      <c r="R78" s="61">
        <f t="shared" si="30"/>
        <v>33</v>
      </c>
      <c r="S78" s="96">
        <f t="shared" si="31"/>
        <v>44</v>
      </c>
      <c r="T78" s="89">
        <v>22</v>
      </c>
      <c r="U78" s="60">
        <v>150</v>
      </c>
      <c r="V78" s="60">
        <v>445</v>
      </c>
      <c r="W78" s="61">
        <f t="shared" si="32"/>
        <v>6.8181818181818183</v>
      </c>
      <c r="X78" s="61">
        <f t="shared" si="33"/>
        <v>20.227272727272727</v>
      </c>
      <c r="Y78" s="61">
        <f t="shared" si="34"/>
        <v>27.045454545454547</v>
      </c>
      <c r="Z78" s="101">
        <f t="shared" si="35"/>
        <v>702.77777777777783</v>
      </c>
    </row>
    <row r="79" spans="1:26" ht="42" customHeight="1" x14ac:dyDescent="0.3">
      <c r="A79" s="10">
        <v>18</v>
      </c>
      <c r="B79" s="11"/>
      <c r="C79" s="30" t="s">
        <v>513</v>
      </c>
      <c r="D79" s="13">
        <v>90000</v>
      </c>
      <c r="E79" s="16">
        <v>20</v>
      </c>
      <c r="F79" s="17"/>
      <c r="G79" s="14">
        <v>30</v>
      </c>
      <c r="H79" s="14">
        <v>2330</v>
      </c>
      <c r="I79" s="91">
        <v>1</v>
      </c>
      <c r="J79" s="88">
        <v>1</v>
      </c>
      <c r="K79" s="14">
        <v>77</v>
      </c>
      <c r="L79" s="15">
        <f t="shared" si="26"/>
        <v>1</v>
      </c>
      <c r="M79" s="34">
        <f t="shared" si="27"/>
        <v>77</v>
      </c>
      <c r="N79" s="86">
        <f t="shared" si="28"/>
        <v>78</v>
      </c>
      <c r="O79" s="88">
        <v>55</v>
      </c>
      <c r="P79" s="14">
        <v>45</v>
      </c>
      <c r="Q79" s="43">
        <f t="shared" si="29"/>
        <v>55</v>
      </c>
      <c r="R79" s="43">
        <f t="shared" si="30"/>
        <v>45</v>
      </c>
      <c r="S79" s="86">
        <f t="shared" si="31"/>
        <v>100</v>
      </c>
      <c r="T79" s="88">
        <v>6</v>
      </c>
      <c r="U79" s="14">
        <v>125</v>
      </c>
      <c r="V79" s="14">
        <v>240</v>
      </c>
      <c r="W79" s="15">
        <f t="shared" si="32"/>
        <v>20.833333333333332</v>
      </c>
      <c r="X79" s="34">
        <f t="shared" si="33"/>
        <v>40</v>
      </c>
      <c r="Y79" s="33">
        <f t="shared" si="34"/>
        <v>60.833333333333329</v>
      </c>
      <c r="Z79" s="100">
        <f t="shared" si="35"/>
        <v>180</v>
      </c>
    </row>
    <row r="80" spans="1:26" ht="42" customHeight="1" x14ac:dyDescent="0.3">
      <c r="A80" s="10">
        <v>18</v>
      </c>
      <c r="B80" s="11"/>
      <c r="C80" s="30" t="s">
        <v>106</v>
      </c>
      <c r="D80" s="13">
        <v>55000</v>
      </c>
      <c r="E80" s="16"/>
      <c r="F80" s="17"/>
      <c r="G80" s="14">
        <v>36</v>
      </c>
      <c r="H80" s="14">
        <v>1050</v>
      </c>
      <c r="I80" s="91">
        <v>36</v>
      </c>
      <c r="J80" s="88">
        <v>500</v>
      </c>
      <c r="K80" s="14">
        <v>165</v>
      </c>
      <c r="L80" s="15">
        <f t="shared" si="26"/>
        <v>13.888888888888889</v>
      </c>
      <c r="M80" s="15">
        <f t="shared" si="27"/>
        <v>4.583333333333333</v>
      </c>
      <c r="N80" s="94">
        <f t="shared" si="28"/>
        <v>18.472222222222221</v>
      </c>
      <c r="O80" s="88">
        <v>850</v>
      </c>
      <c r="P80" s="14">
        <v>225</v>
      </c>
      <c r="Q80" s="15">
        <f t="shared" si="29"/>
        <v>23.611111111111111</v>
      </c>
      <c r="R80" s="15">
        <f t="shared" si="30"/>
        <v>6.25</v>
      </c>
      <c r="S80" s="94">
        <f t="shared" si="31"/>
        <v>29.861111111111111</v>
      </c>
      <c r="T80" s="88">
        <v>24</v>
      </c>
      <c r="U80" s="14">
        <v>350</v>
      </c>
      <c r="V80" s="14">
        <v>40</v>
      </c>
      <c r="W80" s="15">
        <f t="shared" si="32"/>
        <v>14.583333333333334</v>
      </c>
      <c r="X80" s="15">
        <f t="shared" si="33"/>
        <v>1.6666666666666667</v>
      </c>
      <c r="Y80" s="15">
        <f t="shared" si="34"/>
        <v>16.25</v>
      </c>
      <c r="Z80" s="100">
        <f t="shared" si="35"/>
        <v>157.14285714285714</v>
      </c>
    </row>
    <row r="81" spans="1:26" ht="42" customHeight="1" x14ac:dyDescent="0.3">
      <c r="A81" s="108">
        <v>18</v>
      </c>
      <c r="B81" s="109"/>
      <c r="C81" s="110" t="s">
        <v>50</v>
      </c>
      <c r="D81" s="111">
        <v>4000</v>
      </c>
      <c r="E81" s="112"/>
      <c r="F81" s="113"/>
      <c r="G81" s="114"/>
      <c r="H81" s="114"/>
      <c r="I81" s="115" t="s">
        <v>176</v>
      </c>
      <c r="J81" s="116"/>
      <c r="K81" s="114"/>
      <c r="L81" s="117"/>
      <c r="M81" s="117"/>
      <c r="N81" s="118"/>
      <c r="O81" s="116"/>
      <c r="P81" s="114"/>
      <c r="Q81" s="117"/>
      <c r="R81" s="117"/>
      <c r="S81" s="118"/>
      <c r="T81" s="116">
        <v>1</v>
      </c>
      <c r="U81" s="114">
        <v>20</v>
      </c>
      <c r="V81" s="114">
        <v>10</v>
      </c>
      <c r="W81" s="117">
        <f t="shared" si="32"/>
        <v>20</v>
      </c>
      <c r="X81" s="117">
        <f t="shared" si="33"/>
        <v>10</v>
      </c>
      <c r="Y81" s="117">
        <f t="shared" si="34"/>
        <v>30</v>
      </c>
      <c r="Z81" s="148">
        <f t="shared" si="35"/>
        <v>8.3333333333333339</v>
      </c>
    </row>
    <row r="82" spans="1:26" s="123" customFormat="1" ht="42" customHeight="1" x14ac:dyDescent="0.3">
      <c r="A82" s="10">
        <v>18</v>
      </c>
      <c r="B82" s="11"/>
      <c r="C82" s="30" t="s">
        <v>459</v>
      </c>
      <c r="D82" s="13"/>
      <c r="E82" s="16">
        <v>20</v>
      </c>
      <c r="F82" s="17"/>
      <c r="G82" s="14">
        <v>84</v>
      </c>
      <c r="H82" s="14">
        <v>1850</v>
      </c>
      <c r="I82" s="91">
        <v>60</v>
      </c>
      <c r="J82" s="88">
        <v>400</v>
      </c>
      <c r="K82" s="14">
        <v>250</v>
      </c>
      <c r="L82" s="15">
        <f>J82/I82</f>
        <v>6.666666666666667</v>
      </c>
      <c r="M82" s="15">
        <f>K82/I82</f>
        <v>4.166666666666667</v>
      </c>
      <c r="N82" s="94">
        <f>L82+M82</f>
        <v>10.833333333333334</v>
      </c>
      <c r="O82" s="88">
        <v>600</v>
      </c>
      <c r="P82" s="14">
        <v>425</v>
      </c>
      <c r="Q82" s="15">
        <f>O82/I82</f>
        <v>10</v>
      </c>
      <c r="R82" s="15">
        <f>P82/I82</f>
        <v>7.083333333333333</v>
      </c>
      <c r="S82" s="94">
        <f>Q82+R82</f>
        <v>17.083333333333332</v>
      </c>
      <c r="T82" s="88">
        <v>48</v>
      </c>
      <c r="U82" s="14">
        <v>375</v>
      </c>
      <c r="V82" s="14">
        <v>300</v>
      </c>
      <c r="W82" s="15">
        <f t="shared" si="32"/>
        <v>7.8125</v>
      </c>
      <c r="X82" s="15">
        <f t="shared" si="33"/>
        <v>6.25</v>
      </c>
      <c r="Y82" s="15">
        <f t="shared" si="34"/>
        <v>14.0625</v>
      </c>
      <c r="Z82" s="100" t="str">
        <f t="shared" si="35"/>
        <v>-</v>
      </c>
    </row>
    <row r="83" spans="1:26" ht="42" customHeight="1" x14ac:dyDescent="0.3">
      <c r="A83" s="10">
        <v>17</v>
      </c>
      <c r="B83" s="11"/>
      <c r="C83" s="30" t="s">
        <v>47</v>
      </c>
      <c r="D83" s="13">
        <v>80000</v>
      </c>
      <c r="E83" s="16">
        <v>20</v>
      </c>
      <c r="F83" s="17"/>
      <c r="G83" s="14">
        <v>22</v>
      </c>
      <c r="H83" s="14">
        <v>2325</v>
      </c>
      <c r="I83" s="91">
        <v>3</v>
      </c>
      <c r="J83" s="88">
        <v>75</v>
      </c>
      <c r="K83" s="14">
        <v>80</v>
      </c>
      <c r="L83" s="15">
        <f>J83/I83</f>
        <v>25</v>
      </c>
      <c r="M83" s="15">
        <f>K83/I83</f>
        <v>26.666666666666668</v>
      </c>
      <c r="N83" s="94">
        <f>L83+M83</f>
        <v>51.666666666666671</v>
      </c>
      <c r="O83" s="88">
        <v>85</v>
      </c>
      <c r="P83" s="14">
        <v>95</v>
      </c>
      <c r="Q83" s="15">
        <f>O83/I83</f>
        <v>28.333333333333332</v>
      </c>
      <c r="R83" s="15">
        <f>P83/I83</f>
        <v>31.666666666666668</v>
      </c>
      <c r="S83" s="94">
        <f>Q83+R83</f>
        <v>60</v>
      </c>
      <c r="T83" s="88">
        <v>9</v>
      </c>
      <c r="U83" s="14">
        <v>65</v>
      </c>
      <c r="V83" s="14">
        <v>75</v>
      </c>
      <c r="W83" s="15">
        <f t="shared" si="32"/>
        <v>7.2222222222222223</v>
      </c>
      <c r="X83" s="15">
        <f t="shared" si="33"/>
        <v>8.3333333333333339</v>
      </c>
      <c r="Y83" s="15">
        <f t="shared" si="34"/>
        <v>15.555555555555557</v>
      </c>
      <c r="Z83" s="100">
        <f t="shared" si="35"/>
        <v>461.53846153846149</v>
      </c>
    </row>
    <row r="84" spans="1:26" ht="42" customHeight="1" x14ac:dyDescent="0.3">
      <c r="A84" s="108">
        <v>17</v>
      </c>
      <c r="B84" s="109"/>
      <c r="C84" s="110" t="s">
        <v>128</v>
      </c>
      <c r="D84" s="111">
        <v>50000</v>
      </c>
      <c r="E84" s="112">
        <v>8</v>
      </c>
      <c r="F84" s="113"/>
      <c r="G84" s="114"/>
      <c r="H84" s="114"/>
      <c r="I84" s="115" t="s">
        <v>176</v>
      </c>
      <c r="J84" s="116"/>
      <c r="K84" s="114"/>
      <c r="L84" s="117"/>
      <c r="M84" s="117"/>
      <c r="N84" s="118"/>
      <c r="O84" s="116"/>
      <c r="P84" s="114"/>
      <c r="Q84" s="117"/>
      <c r="R84" s="117"/>
      <c r="S84" s="118"/>
      <c r="T84" s="116">
        <v>4</v>
      </c>
      <c r="U84" s="114">
        <v>75</v>
      </c>
      <c r="V84" s="114">
        <v>135</v>
      </c>
      <c r="W84" s="117">
        <f t="shared" si="32"/>
        <v>18.75</v>
      </c>
      <c r="X84" s="120">
        <f t="shared" si="33"/>
        <v>33.75</v>
      </c>
      <c r="Y84" s="124">
        <f t="shared" si="34"/>
        <v>52.5</v>
      </c>
      <c r="Z84" s="122">
        <f t="shared" si="35"/>
        <v>111.1111111111111</v>
      </c>
    </row>
    <row r="85" spans="1:26" ht="42" customHeight="1" x14ac:dyDescent="0.3">
      <c r="A85" s="10">
        <v>17</v>
      </c>
      <c r="B85" s="11"/>
      <c r="C85" s="30" t="s">
        <v>129</v>
      </c>
      <c r="D85" s="13">
        <v>44000</v>
      </c>
      <c r="E85" s="16">
        <v>15</v>
      </c>
      <c r="F85" s="17"/>
      <c r="G85" s="14">
        <v>2</v>
      </c>
      <c r="H85" s="14">
        <v>1270</v>
      </c>
      <c r="I85" s="91">
        <v>12</v>
      </c>
      <c r="J85" s="88">
        <v>210</v>
      </c>
      <c r="K85" s="14">
        <v>280</v>
      </c>
      <c r="L85" s="15">
        <f t="shared" ref="L85:L91" si="36">J85/I85</f>
        <v>17.5</v>
      </c>
      <c r="M85" s="15">
        <f t="shared" ref="M85:M91" si="37">K85/I85</f>
        <v>23.333333333333332</v>
      </c>
      <c r="N85" s="94">
        <f t="shared" ref="N85:N91" si="38">L85+M85</f>
        <v>40.833333333333329</v>
      </c>
      <c r="O85" s="88">
        <v>280</v>
      </c>
      <c r="P85" s="14">
        <v>375</v>
      </c>
      <c r="Q85" s="15">
        <f t="shared" ref="Q85:Q91" si="39">O85/I85</f>
        <v>23.333333333333332</v>
      </c>
      <c r="R85" s="15">
        <f t="shared" ref="R85:R91" si="40">P85/I85</f>
        <v>31.25</v>
      </c>
      <c r="S85" s="94">
        <f t="shared" ref="S85:S91" si="41">Q85+R85</f>
        <v>54.583333333333329</v>
      </c>
      <c r="T85" s="88">
        <v>20</v>
      </c>
      <c r="U85" s="14">
        <v>190</v>
      </c>
      <c r="V85" s="14">
        <v>250</v>
      </c>
      <c r="W85" s="15">
        <f t="shared" si="32"/>
        <v>9.5</v>
      </c>
      <c r="X85" s="15">
        <f t="shared" si="33"/>
        <v>12.5</v>
      </c>
      <c r="Y85" s="15">
        <f t="shared" si="34"/>
        <v>22</v>
      </c>
      <c r="Z85" s="100">
        <f t="shared" si="35"/>
        <v>192.98245614035088</v>
      </c>
    </row>
    <row r="86" spans="1:26" ht="42" customHeight="1" x14ac:dyDescent="0.3">
      <c r="A86" s="10">
        <v>17</v>
      </c>
      <c r="B86" s="11"/>
      <c r="C86" s="32" t="s">
        <v>117</v>
      </c>
      <c r="D86" s="19">
        <v>40000</v>
      </c>
      <c r="E86" s="16"/>
      <c r="F86" s="17"/>
      <c r="G86" s="14">
        <v>48</v>
      </c>
      <c r="H86" s="14">
        <v>1025</v>
      </c>
      <c r="I86" s="91">
        <v>48</v>
      </c>
      <c r="J86" s="88">
        <v>500</v>
      </c>
      <c r="K86" s="14">
        <v>250</v>
      </c>
      <c r="L86" s="15">
        <f t="shared" si="36"/>
        <v>10.416666666666666</v>
      </c>
      <c r="M86" s="15">
        <f t="shared" si="37"/>
        <v>5.208333333333333</v>
      </c>
      <c r="N86" s="94">
        <f t="shared" si="38"/>
        <v>15.625</v>
      </c>
      <c r="O86" s="88">
        <v>900</v>
      </c>
      <c r="P86" s="14">
        <v>300</v>
      </c>
      <c r="Q86" s="15">
        <f t="shared" si="39"/>
        <v>18.75</v>
      </c>
      <c r="R86" s="15">
        <f t="shared" si="40"/>
        <v>6.25</v>
      </c>
      <c r="S86" s="94">
        <f t="shared" si="41"/>
        <v>25</v>
      </c>
      <c r="T86" s="88">
        <v>36</v>
      </c>
      <c r="U86" s="14">
        <v>400</v>
      </c>
      <c r="V86" s="14">
        <v>250</v>
      </c>
      <c r="W86" s="15">
        <f t="shared" si="32"/>
        <v>11.111111111111111</v>
      </c>
      <c r="X86" s="15">
        <f t="shared" si="33"/>
        <v>6.9444444444444446</v>
      </c>
      <c r="Y86" s="15">
        <f t="shared" si="34"/>
        <v>18.055555555555557</v>
      </c>
      <c r="Z86" s="100">
        <f t="shared" si="35"/>
        <v>150</v>
      </c>
    </row>
    <row r="87" spans="1:26" s="76" customFormat="1" ht="42" customHeight="1" x14ac:dyDescent="0.3">
      <c r="A87" s="10">
        <v>17</v>
      </c>
      <c r="B87" s="11"/>
      <c r="C87" s="32" t="s">
        <v>127</v>
      </c>
      <c r="D87" s="19">
        <v>25000</v>
      </c>
      <c r="E87" s="16"/>
      <c r="F87" s="17"/>
      <c r="G87" s="14">
        <v>25</v>
      </c>
      <c r="H87" s="14">
        <v>1000</v>
      </c>
      <c r="I87" s="91">
        <v>36</v>
      </c>
      <c r="J87" s="88">
        <v>450</v>
      </c>
      <c r="K87" s="14">
        <v>150</v>
      </c>
      <c r="L87" s="15">
        <f t="shared" si="36"/>
        <v>12.5</v>
      </c>
      <c r="M87" s="15">
        <f t="shared" si="37"/>
        <v>4.166666666666667</v>
      </c>
      <c r="N87" s="94">
        <f t="shared" si="38"/>
        <v>16.666666666666668</v>
      </c>
      <c r="O87" s="88">
        <v>800</v>
      </c>
      <c r="P87" s="14">
        <v>200</v>
      </c>
      <c r="Q87" s="15">
        <f t="shared" si="39"/>
        <v>22.222222222222221</v>
      </c>
      <c r="R87" s="15">
        <f t="shared" si="40"/>
        <v>5.5555555555555554</v>
      </c>
      <c r="S87" s="94">
        <f t="shared" si="41"/>
        <v>27.777777777777779</v>
      </c>
      <c r="T87" s="88">
        <v>48</v>
      </c>
      <c r="U87" s="14">
        <v>400</v>
      </c>
      <c r="V87" s="14">
        <v>70</v>
      </c>
      <c r="W87" s="15">
        <f t="shared" si="32"/>
        <v>8.3333333333333339</v>
      </c>
      <c r="X87" s="15">
        <f t="shared" si="33"/>
        <v>1.4583333333333333</v>
      </c>
      <c r="Y87" s="15">
        <f t="shared" si="34"/>
        <v>9.7916666666666679</v>
      </c>
      <c r="Z87" s="100">
        <f t="shared" si="35"/>
        <v>125</v>
      </c>
    </row>
    <row r="88" spans="1:26" ht="42" customHeight="1" x14ac:dyDescent="0.3">
      <c r="A88" s="10">
        <v>16</v>
      </c>
      <c r="B88" s="11"/>
      <c r="C88" s="30" t="s">
        <v>103</v>
      </c>
      <c r="D88" s="13">
        <v>75000</v>
      </c>
      <c r="E88" s="16">
        <v>18</v>
      </c>
      <c r="F88" s="17"/>
      <c r="G88" s="14">
        <v>14</v>
      </c>
      <c r="H88" s="14">
        <v>2175</v>
      </c>
      <c r="I88" s="91">
        <v>54</v>
      </c>
      <c r="J88" s="88">
        <v>790</v>
      </c>
      <c r="K88" s="14">
        <v>1000</v>
      </c>
      <c r="L88" s="15">
        <f t="shared" si="36"/>
        <v>14.62962962962963</v>
      </c>
      <c r="M88" s="15">
        <f t="shared" si="37"/>
        <v>18.518518518518519</v>
      </c>
      <c r="N88" s="94">
        <f t="shared" si="38"/>
        <v>33.148148148148152</v>
      </c>
      <c r="O88" s="88">
        <v>1055</v>
      </c>
      <c r="P88" s="14">
        <v>1330</v>
      </c>
      <c r="Q88" s="15">
        <f t="shared" si="39"/>
        <v>19.537037037037038</v>
      </c>
      <c r="R88" s="15">
        <f t="shared" si="40"/>
        <v>24.62962962962963</v>
      </c>
      <c r="S88" s="94">
        <f t="shared" si="41"/>
        <v>44.166666666666671</v>
      </c>
      <c r="T88" s="88">
        <v>68</v>
      </c>
      <c r="U88" s="14">
        <v>715</v>
      </c>
      <c r="V88" s="14">
        <v>900</v>
      </c>
      <c r="W88" s="15">
        <f t="shared" si="32"/>
        <v>10.514705882352942</v>
      </c>
      <c r="X88" s="15">
        <f t="shared" si="33"/>
        <v>13.235294117647058</v>
      </c>
      <c r="Y88" s="15">
        <f t="shared" si="34"/>
        <v>23.75</v>
      </c>
      <c r="Z88" s="100">
        <f t="shared" si="35"/>
        <v>297.20279720279717</v>
      </c>
    </row>
    <row r="89" spans="1:26" ht="42" customHeight="1" x14ac:dyDescent="0.3">
      <c r="A89" s="10">
        <v>16</v>
      </c>
      <c r="B89" s="11"/>
      <c r="C89" s="30" t="s">
        <v>114</v>
      </c>
      <c r="D89" s="13">
        <v>65000</v>
      </c>
      <c r="E89" s="16">
        <v>15</v>
      </c>
      <c r="F89" s="17"/>
      <c r="G89" s="14">
        <v>14</v>
      </c>
      <c r="H89" s="14">
        <v>1885</v>
      </c>
      <c r="I89" s="91">
        <v>54</v>
      </c>
      <c r="J89" s="88">
        <v>660</v>
      </c>
      <c r="K89" s="14">
        <v>835</v>
      </c>
      <c r="L89" s="15">
        <f t="shared" si="36"/>
        <v>12.222222222222221</v>
      </c>
      <c r="M89" s="15">
        <f t="shared" si="37"/>
        <v>15.462962962962964</v>
      </c>
      <c r="N89" s="94">
        <f t="shared" si="38"/>
        <v>27.685185185185183</v>
      </c>
      <c r="O89" s="88">
        <v>880</v>
      </c>
      <c r="P89" s="14">
        <v>1100</v>
      </c>
      <c r="Q89" s="15">
        <f t="shared" si="39"/>
        <v>16.296296296296298</v>
      </c>
      <c r="R89" s="15">
        <f t="shared" si="40"/>
        <v>20.37037037037037</v>
      </c>
      <c r="S89" s="94">
        <f t="shared" si="41"/>
        <v>36.666666666666671</v>
      </c>
      <c r="T89" s="88">
        <v>68</v>
      </c>
      <c r="U89" s="14">
        <v>595</v>
      </c>
      <c r="V89" s="14">
        <v>750</v>
      </c>
      <c r="W89" s="15">
        <f t="shared" si="32"/>
        <v>8.75</v>
      </c>
      <c r="X89" s="15">
        <f t="shared" si="33"/>
        <v>11.029411764705882</v>
      </c>
      <c r="Y89" s="15">
        <f t="shared" si="34"/>
        <v>19.779411764705884</v>
      </c>
      <c r="Z89" s="100">
        <f t="shared" si="35"/>
        <v>309.52380952380952</v>
      </c>
    </row>
    <row r="90" spans="1:26" ht="42" customHeight="1" x14ac:dyDescent="0.3">
      <c r="A90" s="10">
        <v>16</v>
      </c>
      <c r="B90" s="52"/>
      <c r="C90" s="30" t="s">
        <v>51</v>
      </c>
      <c r="D90" s="13">
        <v>35000</v>
      </c>
      <c r="E90" s="16">
        <v>20</v>
      </c>
      <c r="F90" s="17"/>
      <c r="G90" s="14">
        <v>2</v>
      </c>
      <c r="H90" s="14">
        <v>1020</v>
      </c>
      <c r="I90" s="91">
        <v>1</v>
      </c>
      <c r="J90" s="88">
        <v>60</v>
      </c>
      <c r="K90" s="14">
        <v>40</v>
      </c>
      <c r="L90" s="35">
        <f t="shared" si="36"/>
        <v>60</v>
      </c>
      <c r="M90" s="43">
        <f t="shared" si="37"/>
        <v>40</v>
      </c>
      <c r="N90" s="95">
        <f t="shared" si="38"/>
        <v>100</v>
      </c>
      <c r="O90" s="88">
        <v>70</v>
      </c>
      <c r="P90" s="14">
        <v>30</v>
      </c>
      <c r="Q90" s="35">
        <f t="shared" si="39"/>
        <v>70</v>
      </c>
      <c r="R90" s="15">
        <f t="shared" si="40"/>
        <v>30</v>
      </c>
      <c r="S90" s="86">
        <f t="shared" si="41"/>
        <v>100</v>
      </c>
      <c r="T90" s="88">
        <v>72</v>
      </c>
      <c r="U90" s="14">
        <v>875</v>
      </c>
      <c r="V90" s="14">
        <v>400</v>
      </c>
      <c r="W90" s="15">
        <f t="shared" si="32"/>
        <v>12.152777777777779</v>
      </c>
      <c r="X90" s="15">
        <f t="shared" si="33"/>
        <v>5.5555555555555554</v>
      </c>
      <c r="Y90" s="15">
        <f t="shared" si="34"/>
        <v>17.708333333333336</v>
      </c>
      <c r="Z90" s="100">
        <f t="shared" si="35"/>
        <v>120</v>
      </c>
    </row>
    <row r="91" spans="1:26" ht="42" customHeight="1" x14ac:dyDescent="0.3">
      <c r="A91" s="10">
        <v>16</v>
      </c>
      <c r="B91" s="11"/>
      <c r="C91" s="32" t="s">
        <v>83</v>
      </c>
      <c r="D91" s="19">
        <v>23500</v>
      </c>
      <c r="E91" s="16">
        <v>12</v>
      </c>
      <c r="F91" s="17"/>
      <c r="G91" s="14">
        <v>24</v>
      </c>
      <c r="H91" s="14">
        <v>975</v>
      </c>
      <c r="I91" s="91">
        <v>24</v>
      </c>
      <c r="J91" s="88">
        <v>475</v>
      </c>
      <c r="K91" s="14">
        <v>175</v>
      </c>
      <c r="L91" s="15">
        <f t="shared" si="36"/>
        <v>19.791666666666668</v>
      </c>
      <c r="M91" s="15">
        <f t="shared" si="37"/>
        <v>7.291666666666667</v>
      </c>
      <c r="N91" s="94">
        <f t="shared" si="38"/>
        <v>27.083333333333336</v>
      </c>
      <c r="O91" s="88">
        <v>700</v>
      </c>
      <c r="P91" s="14">
        <v>200</v>
      </c>
      <c r="Q91" s="15">
        <f t="shared" si="39"/>
        <v>29.166666666666668</v>
      </c>
      <c r="R91" s="15">
        <f t="shared" si="40"/>
        <v>8.3333333333333339</v>
      </c>
      <c r="S91" s="94">
        <f t="shared" si="41"/>
        <v>37.5</v>
      </c>
      <c r="T91" s="88">
        <v>48</v>
      </c>
      <c r="U91" s="14">
        <v>550</v>
      </c>
      <c r="V91" s="14">
        <v>125</v>
      </c>
      <c r="W91" s="15">
        <f t="shared" si="32"/>
        <v>11.458333333333334</v>
      </c>
      <c r="X91" s="15">
        <f t="shared" si="33"/>
        <v>2.6041666666666665</v>
      </c>
      <c r="Y91" s="15">
        <f t="shared" si="34"/>
        <v>14.0625</v>
      </c>
      <c r="Z91" s="100">
        <f t="shared" si="35"/>
        <v>85.454545454545453</v>
      </c>
    </row>
    <row r="92" spans="1:26" ht="42" customHeight="1" x14ac:dyDescent="0.3">
      <c r="A92" s="64">
        <v>16</v>
      </c>
      <c r="B92" s="65"/>
      <c r="C92" s="79" t="s">
        <v>134</v>
      </c>
      <c r="D92" s="57">
        <v>22000</v>
      </c>
      <c r="E92" s="63">
        <v>10</v>
      </c>
      <c r="F92" s="59"/>
      <c r="G92" s="60">
        <v>0</v>
      </c>
      <c r="H92" s="60">
        <v>2200</v>
      </c>
      <c r="I92" s="92" t="s">
        <v>176</v>
      </c>
      <c r="J92" s="89"/>
      <c r="K92" s="60"/>
      <c r="L92" s="61"/>
      <c r="M92" s="61"/>
      <c r="N92" s="96"/>
      <c r="O92" s="89"/>
      <c r="P92" s="60"/>
      <c r="Q92" s="61"/>
      <c r="R92" s="67"/>
      <c r="S92" s="96"/>
      <c r="T92" s="89">
        <v>18</v>
      </c>
      <c r="U92" s="60">
        <v>275</v>
      </c>
      <c r="V92" s="60">
        <v>115</v>
      </c>
      <c r="W92" s="61">
        <f t="shared" si="32"/>
        <v>15.277777777777779</v>
      </c>
      <c r="X92" s="61">
        <f t="shared" si="33"/>
        <v>6.3888888888888893</v>
      </c>
      <c r="Y92" s="61">
        <f t="shared" si="34"/>
        <v>21.666666666666668</v>
      </c>
      <c r="Z92" s="101">
        <f t="shared" si="35"/>
        <v>60</v>
      </c>
    </row>
    <row r="93" spans="1:26" ht="42" customHeight="1" x14ac:dyDescent="0.3">
      <c r="A93" s="10">
        <v>16</v>
      </c>
      <c r="B93" s="11"/>
      <c r="C93" s="30" t="s">
        <v>457</v>
      </c>
      <c r="D93" s="13">
        <v>22000</v>
      </c>
      <c r="E93" s="16"/>
      <c r="F93" s="17"/>
      <c r="G93" s="14">
        <v>22</v>
      </c>
      <c r="H93" s="14">
        <v>900</v>
      </c>
      <c r="I93" s="91">
        <v>24</v>
      </c>
      <c r="J93" s="88">
        <v>425</v>
      </c>
      <c r="K93" s="14">
        <v>145</v>
      </c>
      <c r="L93" s="15">
        <f>J93/I93</f>
        <v>17.708333333333332</v>
      </c>
      <c r="M93" s="15">
        <f>K93/I93</f>
        <v>6.041666666666667</v>
      </c>
      <c r="N93" s="94">
        <f>L93+M93</f>
        <v>23.75</v>
      </c>
      <c r="O93" s="88">
        <v>675</v>
      </c>
      <c r="P93" s="14">
        <v>170</v>
      </c>
      <c r="Q93" s="15">
        <f>O93/I93</f>
        <v>28.125</v>
      </c>
      <c r="R93" s="15">
        <f>P93/I93</f>
        <v>7.083333333333333</v>
      </c>
      <c r="S93" s="94">
        <f>Q93+R93</f>
        <v>35.208333333333336</v>
      </c>
      <c r="T93" s="88">
        <v>72</v>
      </c>
      <c r="U93" s="14">
        <v>500</v>
      </c>
      <c r="V93" s="14">
        <v>100</v>
      </c>
      <c r="W93" s="15">
        <f t="shared" si="32"/>
        <v>6.9444444444444446</v>
      </c>
      <c r="X93" s="15">
        <f t="shared" si="33"/>
        <v>1.3888888888888888</v>
      </c>
      <c r="Y93" s="15">
        <f t="shared" si="34"/>
        <v>8.3333333333333339</v>
      </c>
      <c r="Z93" s="100">
        <f t="shared" si="35"/>
        <v>132</v>
      </c>
    </row>
    <row r="94" spans="1:26" ht="42" customHeight="1" x14ac:dyDescent="0.3">
      <c r="A94" s="10">
        <v>15</v>
      </c>
      <c r="B94" s="11"/>
      <c r="C94" s="30" t="s">
        <v>31</v>
      </c>
      <c r="D94" s="13">
        <v>66000</v>
      </c>
      <c r="E94" s="16">
        <v>15</v>
      </c>
      <c r="F94" s="17"/>
      <c r="G94" s="14">
        <v>28</v>
      </c>
      <c r="H94" s="14">
        <v>1915</v>
      </c>
      <c r="I94" s="91">
        <v>7</v>
      </c>
      <c r="J94" s="88">
        <v>165</v>
      </c>
      <c r="K94" s="14">
        <v>260</v>
      </c>
      <c r="L94" s="15">
        <f>J94/I94</f>
        <v>23.571428571428573</v>
      </c>
      <c r="M94" s="15">
        <f>K94/I94</f>
        <v>37.142857142857146</v>
      </c>
      <c r="N94" s="94">
        <f>L94+M94</f>
        <v>60.714285714285722</v>
      </c>
      <c r="O94" s="88">
        <v>220</v>
      </c>
      <c r="P94" s="14">
        <v>345</v>
      </c>
      <c r="Q94" s="15">
        <f>O94/I94</f>
        <v>31.428571428571427</v>
      </c>
      <c r="R94" s="43">
        <f>P94/I94</f>
        <v>49.285714285714285</v>
      </c>
      <c r="S94" s="94">
        <f>Q94+R94</f>
        <v>80.714285714285708</v>
      </c>
      <c r="T94" s="88">
        <v>14</v>
      </c>
      <c r="U94" s="14">
        <v>150</v>
      </c>
      <c r="V94" s="14">
        <v>234</v>
      </c>
      <c r="W94" s="15">
        <f t="shared" si="32"/>
        <v>10.714285714285714</v>
      </c>
      <c r="X94" s="15">
        <f t="shared" si="33"/>
        <v>16.714285714285715</v>
      </c>
      <c r="Y94" s="15">
        <f t="shared" si="34"/>
        <v>27.428571428571431</v>
      </c>
      <c r="Z94" s="100">
        <f t="shared" si="35"/>
        <v>256.66666666666669</v>
      </c>
    </row>
    <row r="95" spans="1:26" s="123" customFormat="1" ht="42" customHeight="1" x14ac:dyDescent="0.3">
      <c r="A95" s="10">
        <v>15</v>
      </c>
      <c r="B95" s="11"/>
      <c r="C95" s="30" t="s">
        <v>34</v>
      </c>
      <c r="D95" s="13">
        <v>18000</v>
      </c>
      <c r="E95" s="16"/>
      <c r="F95" s="17"/>
      <c r="G95" s="14">
        <v>18</v>
      </c>
      <c r="H95" s="14">
        <v>800</v>
      </c>
      <c r="I95" s="91">
        <v>24</v>
      </c>
      <c r="J95" s="88">
        <v>400</v>
      </c>
      <c r="K95" s="14">
        <v>135</v>
      </c>
      <c r="L95" s="15">
        <f>J95/I95</f>
        <v>16.666666666666668</v>
      </c>
      <c r="M95" s="15">
        <f>K95/I95</f>
        <v>5.625</v>
      </c>
      <c r="N95" s="94">
        <f>L95+M95</f>
        <v>22.291666666666668</v>
      </c>
      <c r="O95" s="88">
        <v>650</v>
      </c>
      <c r="P95" s="14">
        <v>160</v>
      </c>
      <c r="Q95" s="15">
        <f>O95/I95</f>
        <v>27.083333333333332</v>
      </c>
      <c r="R95" s="15">
        <f>P95/I95</f>
        <v>6.666666666666667</v>
      </c>
      <c r="S95" s="94">
        <f>Q95+R95</f>
        <v>33.75</v>
      </c>
      <c r="T95" s="88">
        <v>48</v>
      </c>
      <c r="U95" s="14">
        <v>350</v>
      </c>
      <c r="V95" s="14">
        <v>60</v>
      </c>
      <c r="W95" s="15">
        <f t="shared" si="32"/>
        <v>7.291666666666667</v>
      </c>
      <c r="X95" s="15">
        <f t="shared" si="33"/>
        <v>1.25</v>
      </c>
      <c r="Y95" s="15">
        <f t="shared" si="34"/>
        <v>8.5416666666666679</v>
      </c>
      <c r="Z95" s="100">
        <f t="shared" si="35"/>
        <v>102.85714285714285</v>
      </c>
    </row>
    <row r="96" spans="1:26" ht="42" customHeight="1" x14ac:dyDescent="0.3">
      <c r="A96" s="10">
        <v>15</v>
      </c>
      <c r="B96" s="11"/>
      <c r="C96" s="30" t="s">
        <v>96</v>
      </c>
      <c r="D96" s="13">
        <v>16000</v>
      </c>
      <c r="E96" s="16"/>
      <c r="F96" s="17"/>
      <c r="G96" s="14">
        <v>18</v>
      </c>
      <c r="H96" s="14">
        <v>700</v>
      </c>
      <c r="I96" s="91">
        <v>24</v>
      </c>
      <c r="J96" s="88">
        <v>385</v>
      </c>
      <c r="K96" s="14">
        <v>130</v>
      </c>
      <c r="L96" s="15">
        <f>J96/I96</f>
        <v>16.041666666666668</v>
      </c>
      <c r="M96" s="15">
        <f>K96/I96</f>
        <v>5.416666666666667</v>
      </c>
      <c r="N96" s="94">
        <f>L96+M96</f>
        <v>21.458333333333336</v>
      </c>
      <c r="O96" s="88">
        <v>625</v>
      </c>
      <c r="P96" s="14">
        <v>155</v>
      </c>
      <c r="Q96" s="15">
        <f>O96/I96</f>
        <v>26.041666666666668</v>
      </c>
      <c r="R96" s="15">
        <f>P96/I96</f>
        <v>6.458333333333333</v>
      </c>
      <c r="S96" s="94">
        <f>Q96+R96</f>
        <v>32.5</v>
      </c>
      <c r="T96" s="88">
        <v>48</v>
      </c>
      <c r="U96" s="14">
        <v>325</v>
      </c>
      <c r="V96" s="14">
        <v>55</v>
      </c>
      <c r="W96" s="15">
        <f t="shared" si="32"/>
        <v>6.770833333333333</v>
      </c>
      <c r="X96" s="15">
        <f t="shared" si="33"/>
        <v>1.1458333333333333</v>
      </c>
      <c r="Y96" s="15">
        <f t="shared" si="34"/>
        <v>7.9166666666666661</v>
      </c>
      <c r="Z96" s="100">
        <f t="shared" si="35"/>
        <v>98.461538461538467</v>
      </c>
    </row>
    <row r="97" spans="1:26" ht="42" customHeight="1" x14ac:dyDescent="0.3">
      <c r="A97" s="108">
        <v>15</v>
      </c>
      <c r="B97" s="109"/>
      <c r="C97" s="110" t="s">
        <v>20</v>
      </c>
      <c r="D97" s="111">
        <v>3000</v>
      </c>
      <c r="E97" s="112">
        <v>5</v>
      </c>
      <c r="F97" s="113"/>
      <c r="G97" s="114">
        <v>0</v>
      </c>
      <c r="H97" s="114">
        <v>300</v>
      </c>
      <c r="I97" s="115" t="s">
        <v>176</v>
      </c>
      <c r="J97" s="116"/>
      <c r="K97" s="114"/>
      <c r="L97" s="117"/>
      <c r="M97" s="117"/>
      <c r="N97" s="118"/>
      <c r="O97" s="116"/>
      <c r="P97" s="114"/>
      <c r="Q97" s="117"/>
      <c r="R97" s="117"/>
      <c r="S97" s="118"/>
      <c r="T97" s="116">
        <v>6</v>
      </c>
      <c r="U97" s="114">
        <v>5</v>
      </c>
      <c r="V97" s="114">
        <v>50</v>
      </c>
      <c r="W97" s="117">
        <f t="shared" si="32"/>
        <v>0.83333333333333337</v>
      </c>
      <c r="X97" s="117">
        <f t="shared" si="33"/>
        <v>8.3333333333333339</v>
      </c>
      <c r="Y97" s="117">
        <f t="shared" si="34"/>
        <v>9.1666666666666679</v>
      </c>
      <c r="Z97" s="122">
        <f t="shared" si="35"/>
        <v>150</v>
      </c>
    </row>
    <row r="98" spans="1:26" ht="42" customHeight="1" x14ac:dyDescent="0.3">
      <c r="A98" s="10">
        <v>15</v>
      </c>
      <c r="B98" s="11"/>
      <c r="C98" s="30" t="s">
        <v>57</v>
      </c>
      <c r="D98" s="13"/>
      <c r="E98" s="16">
        <v>25</v>
      </c>
      <c r="F98" s="17"/>
      <c r="G98" s="14">
        <v>32</v>
      </c>
      <c r="H98" s="14">
        <v>3400</v>
      </c>
      <c r="I98" s="91">
        <v>15</v>
      </c>
      <c r="J98" s="88">
        <v>350</v>
      </c>
      <c r="K98" s="14">
        <v>225</v>
      </c>
      <c r="L98" s="15">
        <f>J98/I98</f>
        <v>23.333333333333332</v>
      </c>
      <c r="M98" s="15">
        <f>K98/I98</f>
        <v>15</v>
      </c>
      <c r="N98" s="94">
        <f>L98+M98</f>
        <v>38.333333333333329</v>
      </c>
      <c r="O98" s="88">
        <v>405</v>
      </c>
      <c r="P98" s="14">
        <v>300</v>
      </c>
      <c r="Q98" s="15">
        <f>O98/I98</f>
        <v>27</v>
      </c>
      <c r="R98" s="15">
        <f>P98/I98</f>
        <v>20</v>
      </c>
      <c r="S98" s="94">
        <f>Q98+R98</f>
        <v>47</v>
      </c>
      <c r="T98" s="88">
        <v>22</v>
      </c>
      <c r="U98" s="14">
        <v>345</v>
      </c>
      <c r="V98" s="14">
        <v>210</v>
      </c>
      <c r="W98" s="15">
        <f t="shared" si="32"/>
        <v>15.681818181818182</v>
      </c>
      <c r="X98" s="15">
        <f t="shared" si="33"/>
        <v>9.545454545454545</v>
      </c>
      <c r="Y98" s="15">
        <f t="shared" si="34"/>
        <v>25.227272727272727</v>
      </c>
      <c r="Z98" s="100" t="str">
        <f t="shared" si="35"/>
        <v>-</v>
      </c>
    </row>
    <row r="99" spans="1:26" ht="42" customHeight="1" x14ac:dyDescent="0.3">
      <c r="A99" s="10">
        <v>14</v>
      </c>
      <c r="B99" s="11"/>
      <c r="C99" s="30" t="s">
        <v>125</v>
      </c>
      <c r="D99" s="13">
        <v>70000</v>
      </c>
      <c r="E99" s="16">
        <v>15</v>
      </c>
      <c r="F99" s="17"/>
      <c r="G99" s="14">
        <v>6</v>
      </c>
      <c r="H99" s="14">
        <v>3615</v>
      </c>
      <c r="I99" s="91">
        <v>4</v>
      </c>
      <c r="J99" s="88">
        <v>20</v>
      </c>
      <c r="K99" s="14">
        <v>190</v>
      </c>
      <c r="L99" s="15">
        <f>J99/I99</f>
        <v>5</v>
      </c>
      <c r="M99" s="34">
        <f>K99/I99</f>
        <v>47.5</v>
      </c>
      <c r="N99" s="94">
        <f>L99+M99</f>
        <v>52.5</v>
      </c>
      <c r="O99" s="88">
        <v>25</v>
      </c>
      <c r="P99" s="14">
        <v>250</v>
      </c>
      <c r="Q99" s="15">
        <f>O99/I99</f>
        <v>6.25</v>
      </c>
      <c r="R99" s="34">
        <f>P99/I99</f>
        <v>62.5</v>
      </c>
      <c r="S99" s="94">
        <f>Q99+R99</f>
        <v>68.75</v>
      </c>
      <c r="T99" s="88">
        <v>8</v>
      </c>
      <c r="U99" s="14">
        <v>15</v>
      </c>
      <c r="V99" s="14">
        <v>175</v>
      </c>
      <c r="W99" s="15">
        <f t="shared" ref="W99:W130" si="42">U99/T99</f>
        <v>1.875</v>
      </c>
      <c r="X99" s="15">
        <f t="shared" ref="X99:X130" si="43">V99/T99</f>
        <v>21.875</v>
      </c>
      <c r="Y99" s="15">
        <f t="shared" ref="Y99:Y130" si="44">W99+X99</f>
        <v>23.75</v>
      </c>
      <c r="Z99" s="100">
        <f t="shared" ref="Z99:Z130" si="45">IF(D99/W99/24=0, "-", D99/W99/24)</f>
        <v>1555.5555555555557</v>
      </c>
    </row>
    <row r="100" spans="1:26" ht="42" customHeight="1" x14ac:dyDescent="0.3">
      <c r="A100" s="10">
        <v>14</v>
      </c>
      <c r="B100" s="11"/>
      <c r="C100" s="32" t="s">
        <v>104</v>
      </c>
      <c r="D100" s="19">
        <v>33000</v>
      </c>
      <c r="E100" s="16">
        <v>18</v>
      </c>
      <c r="F100" s="17"/>
      <c r="G100" s="14">
        <v>64</v>
      </c>
      <c r="H100" s="14">
        <v>960</v>
      </c>
      <c r="I100" s="91">
        <v>32</v>
      </c>
      <c r="J100" s="88">
        <v>455</v>
      </c>
      <c r="K100" s="14">
        <v>585</v>
      </c>
      <c r="L100" s="15">
        <f>J100/I100</f>
        <v>14.21875</v>
      </c>
      <c r="M100" s="15">
        <f>K100/I100</f>
        <v>18.28125</v>
      </c>
      <c r="N100" s="94">
        <f>L100+M100</f>
        <v>32.5</v>
      </c>
      <c r="O100" s="88">
        <v>610</v>
      </c>
      <c r="P100" s="14">
        <v>780</v>
      </c>
      <c r="Q100" s="15">
        <f>O100/I100</f>
        <v>19.0625</v>
      </c>
      <c r="R100" s="15">
        <f>P100/I100</f>
        <v>24.375</v>
      </c>
      <c r="S100" s="94">
        <f>Q100+R100</f>
        <v>43.4375</v>
      </c>
      <c r="T100" s="88">
        <v>72</v>
      </c>
      <c r="U100" s="14">
        <v>800</v>
      </c>
      <c r="V100" s="14">
        <v>925</v>
      </c>
      <c r="W100" s="15">
        <f t="shared" si="42"/>
        <v>11.111111111111111</v>
      </c>
      <c r="X100" s="15">
        <f t="shared" si="43"/>
        <v>12.847222222222221</v>
      </c>
      <c r="Y100" s="15">
        <f t="shared" si="44"/>
        <v>23.958333333333332</v>
      </c>
      <c r="Z100" s="100">
        <f t="shared" si="45"/>
        <v>123.75</v>
      </c>
    </row>
    <row r="101" spans="1:26" ht="42" customHeight="1" x14ac:dyDescent="0.3">
      <c r="A101" s="64">
        <v>14</v>
      </c>
      <c r="B101" s="65"/>
      <c r="C101" s="79" t="s">
        <v>135</v>
      </c>
      <c r="D101" s="57">
        <v>22000</v>
      </c>
      <c r="E101" s="63">
        <v>10</v>
      </c>
      <c r="F101" s="59"/>
      <c r="G101" s="60">
        <v>0</v>
      </c>
      <c r="H101" s="60">
        <v>2200</v>
      </c>
      <c r="I101" s="92" t="s">
        <v>176</v>
      </c>
      <c r="J101" s="89"/>
      <c r="K101" s="60"/>
      <c r="L101" s="61"/>
      <c r="M101" s="61"/>
      <c r="N101" s="96"/>
      <c r="O101" s="89"/>
      <c r="P101" s="60"/>
      <c r="Q101" s="61"/>
      <c r="R101" s="61"/>
      <c r="S101" s="96"/>
      <c r="T101" s="89">
        <v>18</v>
      </c>
      <c r="U101" s="60">
        <v>275</v>
      </c>
      <c r="V101" s="60">
        <v>115</v>
      </c>
      <c r="W101" s="61">
        <f t="shared" si="42"/>
        <v>15.277777777777779</v>
      </c>
      <c r="X101" s="61">
        <f t="shared" si="43"/>
        <v>6.3888888888888893</v>
      </c>
      <c r="Y101" s="61">
        <f t="shared" si="44"/>
        <v>21.666666666666668</v>
      </c>
      <c r="Z101" s="101">
        <f t="shared" si="45"/>
        <v>60</v>
      </c>
    </row>
    <row r="102" spans="1:26" ht="42" customHeight="1" x14ac:dyDescent="0.3">
      <c r="A102" s="64">
        <v>14</v>
      </c>
      <c r="B102" s="65"/>
      <c r="C102" s="54" t="s">
        <v>136</v>
      </c>
      <c r="D102" s="57">
        <v>20000</v>
      </c>
      <c r="E102" s="63"/>
      <c r="F102" s="59"/>
      <c r="G102" s="60">
        <v>18</v>
      </c>
      <c r="H102" s="60">
        <v>850</v>
      </c>
      <c r="I102" s="92">
        <v>30</v>
      </c>
      <c r="J102" s="89">
        <v>400</v>
      </c>
      <c r="K102" s="60">
        <v>225</v>
      </c>
      <c r="L102" s="61">
        <f>J102/I102</f>
        <v>13.333333333333334</v>
      </c>
      <c r="M102" s="61">
        <f>K102/I102</f>
        <v>7.5</v>
      </c>
      <c r="N102" s="96">
        <f>L102+M102</f>
        <v>20.833333333333336</v>
      </c>
      <c r="O102" s="89">
        <v>550</v>
      </c>
      <c r="P102" s="60">
        <v>300</v>
      </c>
      <c r="Q102" s="61">
        <f>O102/I102</f>
        <v>18.333333333333332</v>
      </c>
      <c r="R102" s="61">
        <f>P102/I102</f>
        <v>10</v>
      </c>
      <c r="S102" s="96">
        <f>Q102+R102</f>
        <v>28.333333333333332</v>
      </c>
      <c r="T102" s="89">
        <v>24</v>
      </c>
      <c r="U102" s="60">
        <v>325</v>
      </c>
      <c r="V102" s="60">
        <v>200</v>
      </c>
      <c r="W102" s="61">
        <f t="shared" si="42"/>
        <v>13.541666666666666</v>
      </c>
      <c r="X102" s="61">
        <f t="shared" si="43"/>
        <v>8.3333333333333339</v>
      </c>
      <c r="Y102" s="61">
        <f t="shared" si="44"/>
        <v>21.875</v>
      </c>
      <c r="Z102" s="101">
        <f t="shared" si="45"/>
        <v>61.53846153846154</v>
      </c>
    </row>
    <row r="103" spans="1:26" ht="42" customHeight="1" x14ac:dyDescent="0.3">
      <c r="A103" s="10">
        <v>14</v>
      </c>
      <c r="B103" s="11"/>
      <c r="C103" s="30" t="s">
        <v>99</v>
      </c>
      <c r="D103" s="13">
        <v>18000</v>
      </c>
      <c r="E103" s="16"/>
      <c r="F103" s="17"/>
      <c r="G103" s="14">
        <v>18</v>
      </c>
      <c r="H103" s="14">
        <v>800</v>
      </c>
      <c r="I103" s="91">
        <v>24</v>
      </c>
      <c r="J103" s="88">
        <v>375</v>
      </c>
      <c r="K103" s="14">
        <v>125</v>
      </c>
      <c r="L103" s="15">
        <f>J103/I103</f>
        <v>15.625</v>
      </c>
      <c r="M103" s="15">
        <f>K103/I103</f>
        <v>5.208333333333333</v>
      </c>
      <c r="N103" s="94">
        <f>L103+M103</f>
        <v>20.833333333333332</v>
      </c>
      <c r="O103" s="88">
        <v>600</v>
      </c>
      <c r="P103" s="14">
        <v>150</v>
      </c>
      <c r="Q103" s="15">
        <f>O103/I103</f>
        <v>25</v>
      </c>
      <c r="R103" s="15">
        <f>P103/I103</f>
        <v>6.25</v>
      </c>
      <c r="S103" s="94">
        <f>Q103+R103</f>
        <v>31.25</v>
      </c>
      <c r="T103" s="88">
        <v>12</v>
      </c>
      <c r="U103" s="14">
        <v>150</v>
      </c>
      <c r="V103" s="14">
        <v>15</v>
      </c>
      <c r="W103" s="15">
        <f t="shared" si="42"/>
        <v>12.5</v>
      </c>
      <c r="X103" s="15">
        <f t="shared" si="43"/>
        <v>1.25</v>
      </c>
      <c r="Y103" s="15">
        <f t="shared" si="44"/>
        <v>13.75</v>
      </c>
      <c r="Z103" s="100">
        <f t="shared" si="45"/>
        <v>60</v>
      </c>
    </row>
    <row r="104" spans="1:26" ht="42" customHeight="1" x14ac:dyDescent="0.3">
      <c r="A104" s="64">
        <v>13</v>
      </c>
      <c r="B104" s="65"/>
      <c r="C104" s="54" t="s">
        <v>101</v>
      </c>
      <c r="D104" s="57">
        <v>36000</v>
      </c>
      <c r="E104" s="63">
        <v>13</v>
      </c>
      <c r="F104" s="59"/>
      <c r="G104" s="60">
        <v>64</v>
      </c>
      <c r="H104" s="60">
        <v>1040</v>
      </c>
      <c r="I104" s="92">
        <v>20</v>
      </c>
      <c r="J104" s="89">
        <v>300</v>
      </c>
      <c r="K104" s="60">
        <v>400</v>
      </c>
      <c r="L104" s="61">
        <f>J104/I104</f>
        <v>15</v>
      </c>
      <c r="M104" s="61">
        <f>K104/I104</f>
        <v>20</v>
      </c>
      <c r="N104" s="96">
        <f>L104+M104</f>
        <v>35</v>
      </c>
      <c r="O104" s="89">
        <v>400</v>
      </c>
      <c r="P104" s="60">
        <v>535</v>
      </c>
      <c r="Q104" s="61">
        <f>O104/I104</f>
        <v>20</v>
      </c>
      <c r="R104" s="61">
        <f>P104/I104</f>
        <v>26.75</v>
      </c>
      <c r="S104" s="96">
        <f>Q104+R104</f>
        <v>46.75</v>
      </c>
      <c r="T104" s="89">
        <v>36</v>
      </c>
      <c r="U104" s="60">
        <v>270</v>
      </c>
      <c r="V104" s="60">
        <v>360</v>
      </c>
      <c r="W104" s="61">
        <f t="shared" si="42"/>
        <v>7.5</v>
      </c>
      <c r="X104" s="61">
        <f t="shared" si="43"/>
        <v>10</v>
      </c>
      <c r="Y104" s="61">
        <f t="shared" si="44"/>
        <v>17.5</v>
      </c>
      <c r="Z104" s="101">
        <f t="shared" si="45"/>
        <v>200</v>
      </c>
    </row>
    <row r="105" spans="1:26" s="76" customFormat="1" ht="42" customHeight="1" x14ac:dyDescent="0.3">
      <c r="A105" s="10">
        <v>13</v>
      </c>
      <c r="B105" s="11"/>
      <c r="C105" s="30" t="s">
        <v>49</v>
      </c>
      <c r="D105" s="13">
        <v>22000</v>
      </c>
      <c r="E105" s="16">
        <v>12</v>
      </c>
      <c r="F105" s="17"/>
      <c r="G105" s="14">
        <v>26</v>
      </c>
      <c r="H105" s="14">
        <v>900</v>
      </c>
      <c r="I105" s="91">
        <v>14</v>
      </c>
      <c r="J105" s="88">
        <v>380</v>
      </c>
      <c r="K105" s="14">
        <v>135</v>
      </c>
      <c r="L105" s="15">
        <f>J105/I105</f>
        <v>27.142857142857142</v>
      </c>
      <c r="M105" s="15">
        <f>K105/I105</f>
        <v>9.6428571428571423</v>
      </c>
      <c r="N105" s="94">
        <f>L105+M105</f>
        <v>36.785714285714285</v>
      </c>
      <c r="O105" s="88">
        <v>425</v>
      </c>
      <c r="P105" s="14">
        <v>175</v>
      </c>
      <c r="Q105" s="15">
        <f>O105/I105</f>
        <v>30.357142857142858</v>
      </c>
      <c r="R105" s="15">
        <f>P105/I105</f>
        <v>12.5</v>
      </c>
      <c r="S105" s="94">
        <f>Q105+R105</f>
        <v>42.857142857142861</v>
      </c>
      <c r="T105" s="88">
        <v>24</v>
      </c>
      <c r="U105" s="14">
        <v>375</v>
      </c>
      <c r="V105" s="14">
        <v>120</v>
      </c>
      <c r="W105" s="15">
        <f t="shared" si="42"/>
        <v>15.625</v>
      </c>
      <c r="X105" s="15">
        <f t="shared" si="43"/>
        <v>5</v>
      </c>
      <c r="Y105" s="15">
        <f t="shared" si="44"/>
        <v>20.625</v>
      </c>
      <c r="Z105" s="100">
        <f t="shared" si="45"/>
        <v>58.666666666666664</v>
      </c>
    </row>
    <row r="106" spans="1:26" ht="42" customHeight="1" x14ac:dyDescent="0.3">
      <c r="A106" s="10">
        <v>13</v>
      </c>
      <c r="B106" s="11"/>
      <c r="C106" s="30" t="s">
        <v>38</v>
      </c>
      <c r="D106" s="13">
        <v>14000</v>
      </c>
      <c r="E106" s="16"/>
      <c r="F106" s="17"/>
      <c r="G106" s="14">
        <v>14</v>
      </c>
      <c r="H106" s="14">
        <v>650</v>
      </c>
      <c r="I106" s="91">
        <v>18</v>
      </c>
      <c r="J106" s="88">
        <v>350</v>
      </c>
      <c r="K106" s="14">
        <v>115</v>
      </c>
      <c r="L106" s="15">
        <f>J106/I106</f>
        <v>19.444444444444443</v>
      </c>
      <c r="M106" s="15">
        <f>K106/I106</f>
        <v>6.3888888888888893</v>
      </c>
      <c r="N106" s="94">
        <f>L106+M106</f>
        <v>25.833333333333332</v>
      </c>
      <c r="O106" s="88">
        <v>550</v>
      </c>
      <c r="P106" s="14">
        <v>130</v>
      </c>
      <c r="Q106" s="15">
        <f>O106/I106</f>
        <v>30.555555555555557</v>
      </c>
      <c r="R106" s="15">
        <f>P106/I106</f>
        <v>7.2222222222222223</v>
      </c>
      <c r="S106" s="94">
        <f>Q106+R106</f>
        <v>37.777777777777779</v>
      </c>
      <c r="T106" s="88">
        <v>36</v>
      </c>
      <c r="U106" s="14">
        <v>225</v>
      </c>
      <c r="V106" s="14">
        <v>42</v>
      </c>
      <c r="W106" s="15">
        <f t="shared" si="42"/>
        <v>6.25</v>
      </c>
      <c r="X106" s="15">
        <f t="shared" si="43"/>
        <v>1.1666666666666667</v>
      </c>
      <c r="Y106" s="15">
        <f t="shared" si="44"/>
        <v>7.416666666666667</v>
      </c>
      <c r="Z106" s="100">
        <f t="shared" si="45"/>
        <v>93.333333333333329</v>
      </c>
    </row>
    <row r="107" spans="1:26" ht="42" customHeight="1" x14ac:dyDescent="0.3">
      <c r="A107" s="64">
        <v>13</v>
      </c>
      <c r="B107" s="65"/>
      <c r="C107" s="104" t="s">
        <v>45</v>
      </c>
      <c r="D107" s="57">
        <v>7500</v>
      </c>
      <c r="E107" s="63">
        <v>6</v>
      </c>
      <c r="F107" s="59"/>
      <c r="G107" s="60"/>
      <c r="H107" s="60">
        <v>1000</v>
      </c>
      <c r="I107" s="92" t="s">
        <v>176</v>
      </c>
      <c r="J107" s="89"/>
      <c r="K107" s="60"/>
      <c r="L107" s="61"/>
      <c r="M107" s="61"/>
      <c r="N107" s="96"/>
      <c r="O107" s="89"/>
      <c r="P107" s="60"/>
      <c r="Q107" s="61"/>
      <c r="R107" s="61"/>
      <c r="S107" s="96"/>
      <c r="T107" s="89">
        <v>4</v>
      </c>
      <c r="U107" s="60">
        <v>1</v>
      </c>
      <c r="V107" s="60">
        <v>100</v>
      </c>
      <c r="W107" s="61">
        <f t="shared" si="42"/>
        <v>0.25</v>
      </c>
      <c r="X107" s="67">
        <f t="shared" si="43"/>
        <v>25</v>
      </c>
      <c r="Y107" s="61">
        <f t="shared" si="44"/>
        <v>25.25</v>
      </c>
      <c r="Z107" s="101">
        <f t="shared" si="45"/>
        <v>1250</v>
      </c>
    </row>
    <row r="108" spans="1:26" ht="42" customHeight="1" x14ac:dyDescent="0.3">
      <c r="A108" s="64">
        <v>13</v>
      </c>
      <c r="B108" s="65"/>
      <c r="C108" s="54" t="s">
        <v>68</v>
      </c>
      <c r="D108" s="57"/>
      <c r="E108" s="63">
        <v>18</v>
      </c>
      <c r="F108" s="59"/>
      <c r="G108" s="60">
        <v>6</v>
      </c>
      <c r="H108" s="60">
        <v>1620</v>
      </c>
      <c r="I108" s="92">
        <v>8</v>
      </c>
      <c r="J108" s="89">
        <v>225</v>
      </c>
      <c r="K108" s="60">
        <v>115</v>
      </c>
      <c r="L108" s="61">
        <f t="shared" ref="L108:L116" si="46">J108/I108</f>
        <v>28.125</v>
      </c>
      <c r="M108" s="61">
        <f t="shared" ref="M108:M116" si="47">K108/I108</f>
        <v>14.375</v>
      </c>
      <c r="N108" s="96">
        <f t="shared" ref="N108:N116" si="48">L108+M108</f>
        <v>42.5</v>
      </c>
      <c r="O108" s="89">
        <v>300</v>
      </c>
      <c r="P108" s="60">
        <v>150</v>
      </c>
      <c r="Q108" s="61">
        <f t="shared" ref="Q108:Q116" si="49">O108/I108</f>
        <v>37.5</v>
      </c>
      <c r="R108" s="61">
        <f t="shared" ref="R108:R116" si="50">P108/I108</f>
        <v>18.75</v>
      </c>
      <c r="S108" s="96">
        <f t="shared" ref="S108:S116" si="51">Q108+R108</f>
        <v>56.25</v>
      </c>
      <c r="T108" s="89">
        <v>10</v>
      </c>
      <c r="U108" s="60">
        <v>215</v>
      </c>
      <c r="V108" s="60">
        <v>110</v>
      </c>
      <c r="W108" s="61">
        <f t="shared" si="42"/>
        <v>21.5</v>
      </c>
      <c r="X108" s="61">
        <f t="shared" si="43"/>
        <v>11</v>
      </c>
      <c r="Y108" s="61">
        <f t="shared" si="44"/>
        <v>32.5</v>
      </c>
      <c r="Z108" s="101" t="str">
        <f t="shared" si="45"/>
        <v>-</v>
      </c>
    </row>
    <row r="109" spans="1:26" ht="42" customHeight="1" x14ac:dyDescent="0.3">
      <c r="A109" s="10">
        <v>12</v>
      </c>
      <c r="B109" s="11"/>
      <c r="C109" s="30" t="s">
        <v>89</v>
      </c>
      <c r="D109" s="13">
        <v>58000</v>
      </c>
      <c r="E109" s="16">
        <v>15</v>
      </c>
      <c r="F109" s="17"/>
      <c r="G109" s="14">
        <v>33</v>
      </c>
      <c r="H109" s="14">
        <v>1675</v>
      </c>
      <c r="I109" s="91">
        <v>22</v>
      </c>
      <c r="J109" s="88">
        <v>385</v>
      </c>
      <c r="K109" s="14">
        <v>455</v>
      </c>
      <c r="L109" s="15">
        <f t="shared" si="46"/>
        <v>17.5</v>
      </c>
      <c r="M109" s="15">
        <f t="shared" si="47"/>
        <v>20.681818181818183</v>
      </c>
      <c r="N109" s="94">
        <f t="shared" si="48"/>
        <v>38.181818181818187</v>
      </c>
      <c r="O109" s="88">
        <v>515</v>
      </c>
      <c r="P109" s="14">
        <v>605</v>
      </c>
      <c r="Q109" s="15">
        <f t="shared" si="49"/>
        <v>23.40909090909091</v>
      </c>
      <c r="R109" s="15">
        <f t="shared" si="50"/>
        <v>27.5</v>
      </c>
      <c r="S109" s="94">
        <f t="shared" si="51"/>
        <v>50.909090909090907</v>
      </c>
      <c r="T109" s="88">
        <v>36</v>
      </c>
      <c r="U109" s="14">
        <v>345</v>
      </c>
      <c r="V109" s="14">
        <v>419</v>
      </c>
      <c r="W109" s="15">
        <f t="shared" si="42"/>
        <v>9.5833333333333339</v>
      </c>
      <c r="X109" s="15">
        <f t="shared" si="43"/>
        <v>11.638888888888889</v>
      </c>
      <c r="Y109" s="15">
        <f t="shared" si="44"/>
        <v>21.222222222222221</v>
      </c>
      <c r="Z109" s="100">
        <f t="shared" si="45"/>
        <v>252.17391304347825</v>
      </c>
    </row>
    <row r="110" spans="1:26" ht="42" customHeight="1" x14ac:dyDescent="0.3">
      <c r="A110" s="10">
        <v>12</v>
      </c>
      <c r="B110" s="11"/>
      <c r="C110" s="32" t="s">
        <v>46</v>
      </c>
      <c r="D110" s="19">
        <v>12000</v>
      </c>
      <c r="E110" s="16"/>
      <c r="F110" s="17"/>
      <c r="G110" s="14">
        <v>12</v>
      </c>
      <c r="H110" s="14">
        <v>600</v>
      </c>
      <c r="I110" s="91">
        <v>18</v>
      </c>
      <c r="J110" s="88">
        <v>325</v>
      </c>
      <c r="K110" s="14">
        <v>110</v>
      </c>
      <c r="L110" s="15">
        <f t="shared" si="46"/>
        <v>18.055555555555557</v>
      </c>
      <c r="M110" s="15">
        <f t="shared" si="47"/>
        <v>6.1111111111111107</v>
      </c>
      <c r="N110" s="94">
        <f t="shared" si="48"/>
        <v>24.166666666666668</v>
      </c>
      <c r="O110" s="88">
        <v>525</v>
      </c>
      <c r="P110" s="14">
        <v>125</v>
      </c>
      <c r="Q110" s="15">
        <f t="shared" si="49"/>
        <v>29.166666666666668</v>
      </c>
      <c r="R110" s="15">
        <f t="shared" si="50"/>
        <v>6.9444444444444446</v>
      </c>
      <c r="S110" s="94">
        <f t="shared" si="51"/>
        <v>36.111111111111114</v>
      </c>
      <c r="T110" s="88">
        <v>24</v>
      </c>
      <c r="U110" s="14">
        <v>250</v>
      </c>
      <c r="V110" s="14">
        <v>28</v>
      </c>
      <c r="W110" s="15">
        <f t="shared" si="42"/>
        <v>10.416666666666666</v>
      </c>
      <c r="X110" s="15">
        <f t="shared" si="43"/>
        <v>1.1666666666666667</v>
      </c>
      <c r="Y110" s="15">
        <f t="shared" si="44"/>
        <v>11.583333333333332</v>
      </c>
      <c r="Z110" s="100">
        <f t="shared" si="45"/>
        <v>48</v>
      </c>
    </row>
    <row r="111" spans="1:26" ht="42" customHeight="1" x14ac:dyDescent="0.3">
      <c r="A111" s="10">
        <v>12</v>
      </c>
      <c r="B111" s="11"/>
      <c r="C111" s="30" t="s">
        <v>122</v>
      </c>
      <c r="D111" s="13"/>
      <c r="E111" s="16">
        <v>10</v>
      </c>
      <c r="F111" s="17"/>
      <c r="G111" s="14">
        <v>14</v>
      </c>
      <c r="H111" s="14">
        <v>900</v>
      </c>
      <c r="I111" s="91">
        <v>20</v>
      </c>
      <c r="J111" s="88">
        <v>150</v>
      </c>
      <c r="K111" s="14">
        <v>75</v>
      </c>
      <c r="L111" s="15">
        <f t="shared" si="46"/>
        <v>7.5</v>
      </c>
      <c r="M111" s="15">
        <f t="shared" si="47"/>
        <v>3.75</v>
      </c>
      <c r="N111" s="94">
        <f t="shared" si="48"/>
        <v>11.25</v>
      </c>
      <c r="O111" s="88">
        <v>500</v>
      </c>
      <c r="P111" s="14">
        <v>225</v>
      </c>
      <c r="Q111" s="15">
        <f t="shared" si="49"/>
        <v>25</v>
      </c>
      <c r="R111" s="15">
        <f t="shared" si="50"/>
        <v>11.25</v>
      </c>
      <c r="S111" s="94">
        <f t="shared" si="51"/>
        <v>36.25</v>
      </c>
      <c r="T111" s="88">
        <v>18</v>
      </c>
      <c r="U111" s="14">
        <v>275</v>
      </c>
      <c r="V111" s="14">
        <v>100</v>
      </c>
      <c r="W111" s="15">
        <f t="shared" si="42"/>
        <v>15.277777777777779</v>
      </c>
      <c r="X111" s="15">
        <f t="shared" si="43"/>
        <v>5.5555555555555554</v>
      </c>
      <c r="Y111" s="15">
        <f t="shared" si="44"/>
        <v>20.833333333333336</v>
      </c>
      <c r="Z111" s="100" t="str">
        <f t="shared" si="45"/>
        <v>-</v>
      </c>
    </row>
    <row r="112" spans="1:26" ht="42" customHeight="1" x14ac:dyDescent="0.3">
      <c r="A112" s="10">
        <v>12</v>
      </c>
      <c r="B112" s="11"/>
      <c r="C112" s="30" t="s">
        <v>74</v>
      </c>
      <c r="D112" s="13"/>
      <c r="E112" s="16"/>
      <c r="F112" s="17">
        <v>0.99</v>
      </c>
      <c r="G112" s="14">
        <v>0</v>
      </c>
      <c r="H112" s="14">
        <v>0</v>
      </c>
      <c r="I112" s="91">
        <v>13</v>
      </c>
      <c r="J112" s="88">
        <v>275</v>
      </c>
      <c r="K112" s="14">
        <v>360</v>
      </c>
      <c r="L112" s="15">
        <f t="shared" si="46"/>
        <v>21.153846153846153</v>
      </c>
      <c r="M112" s="15">
        <f t="shared" si="47"/>
        <v>27.692307692307693</v>
      </c>
      <c r="N112" s="94">
        <f t="shared" si="48"/>
        <v>48.846153846153847</v>
      </c>
      <c r="O112" s="88">
        <v>370</v>
      </c>
      <c r="P112" s="14">
        <v>480</v>
      </c>
      <c r="Q112" s="15">
        <f t="shared" si="49"/>
        <v>28.46153846153846</v>
      </c>
      <c r="R112" s="15">
        <f t="shared" si="50"/>
        <v>36.92307692307692</v>
      </c>
      <c r="S112" s="94">
        <f t="shared" si="51"/>
        <v>65.384615384615387</v>
      </c>
      <c r="T112" s="88">
        <v>18</v>
      </c>
      <c r="U112" s="14">
        <v>270</v>
      </c>
      <c r="V112" s="14">
        <v>345</v>
      </c>
      <c r="W112" s="15">
        <f t="shared" si="42"/>
        <v>15</v>
      </c>
      <c r="X112" s="15">
        <f t="shared" si="43"/>
        <v>19.166666666666668</v>
      </c>
      <c r="Y112" s="15">
        <f t="shared" si="44"/>
        <v>34.166666666666671</v>
      </c>
      <c r="Z112" s="100" t="str">
        <f t="shared" si="45"/>
        <v>-</v>
      </c>
    </row>
    <row r="113" spans="1:26" ht="42" customHeight="1" x14ac:dyDescent="0.3">
      <c r="A113" s="10">
        <v>11</v>
      </c>
      <c r="B113" s="11"/>
      <c r="C113" s="30" t="s">
        <v>30</v>
      </c>
      <c r="D113" s="13">
        <v>150000</v>
      </c>
      <c r="E113" s="16">
        <v>15</v>
      </c>
      <c r="F113" s="17"/>
      <c r="G113" s="14">
        <v>10</v>
      </c>
      <c r="H113" s="14">
        <v>3500</v>
      </c>
      <c r="I113" s="91">
        <v>24</v>
      </c>
      <c r="J113" s="88">
        <v>625</v>
      </c>
      <c r="K113" s="14">
        <v>170</v>
      </c>
      <c r="L113" s="15">
        <f t="shared" si="46"/>
        <v>26.041666666666668</v>
      </c>
      <c r="M113" s="15">
        <f t="shared" si="47"/>
        <v>7.083333333333333</v>
      </c>
      <c r="N113" s="94">
        <f t="shared" si="48"/>
        <v>33.125</v>
      </c>
      <c r="O113" s="88">
        <v>830</v>
      </c>
      <c r="P113" s="14">
        <v>225</v>
      </c>
      <c r="Q113" s="15">
        <f t="shared" si="49"/>
        <v>34.583333333333336</v>
      </c>
      <c r="R113" s="15">
        <f t="shared" si="50"/>
        <v>9.375</v>
      </c>
      <c r="S113" s="94">
        <f t="shared" si="51"/>
        <v>43.958333333333336</v>
      </c>
      <c r="T113" s="88">
        <v>24</v>
      </c>
      <c r="U113" s="14">
        <v>550</v>
      </c>
      <c r="V113" s="14">
        <v>150</v>
      </c>
      <c r="W113" s="43">
        <f t="shared" si="42"/>
        <v>22.916666666666668</v>
      </c>
      <c r="X113" s="15">
        <f t="shared" si="43"/>
        <v>6.25</v>
      </c>
      <c r="Y113" s="15">
        <f t="shared" si="44"/>
        <v>29.166666666666668</v>
      </c>
      <c r="Z113" s="100">
        <f t="shared" si="45"/>
        <v>272.72727272727269</v>
      </c>
    </row>
    <row r="114" spans="1:26" ht="42" customHeight="1" x14ac:dyDescent="0.3">
      <c r="A114" s="64">
        <v>11</v>
      </c>
      <c r="B114" s="65"/>
      <c r="C114" s="53" t="s">
        <v>77</v>
      </c>
      <c r="D114" s="62">
        <v>45000</v>
      </c>
      <c r="E114" s="58">
        <v>20</v>
      </c>
      <c r="F114" s="59"/>
      <c r="G114" s="60">
        <v>48</v>
      </c>
      <c r="H114" s="60">
        <v>1300</v>
      </c>
      <c r="I114" s="92">
        <v>24</v>
      </c>
      <c r="J114" s="89">
        <v>490</v>
      </c>
      <c r="K114" s="60">
        <v>375</v>
      </c>
      <c r="L114" s="61">
        <f t="shared" si="46"/>
        <v>20.416666666666668</v>
      </c>
      <c r="M114" s="61">
        <f t="shared" si="47"/>
        <v>15.625</v>
      </c>
      <c r="N114" s="96">
        <f t="shared" si="48"/>
        <v>36.041666666666671</v>
      </c>
      <c r="O114" s="89">
        <v>650</v>
      </c>
      <c r="P114" s="60">
        <v>500</v>
      </c>
      <c r="Q114" s="61">
        <f t="shared" si="49"/>
        <v>27.083333333333332</v>
      </c>
      <c r="R114" s="61">
        <f t="shared" si="50"/>
        <v>20.833333333333332</v>
      </c>
      <c r="S114" s="96">
        <f t="shared" si="51"/>
        <v>47.916666666666664</v>
      </c>
      <c r="T114" s="89">
        <v>38</v>
      </c>
      <c r="U114" s="60">
        <v>450</v>
      </c>
      <c r="V114" s="60">
        <v>360</v>
      </c>
      <c r="W114" s="61">
        <f t="shared" si="42"/>
        <v>11.842105263157896</v>
      </c>
      <c r="X114" s="61">
        <f t="shared" si="43"/>
        <v>9.473684210526315</v>
      </c>
      <c r="Y114" s="61">
        <f t="shared" si="44"/>
        <v>21.315789473684212</v>
      </c>
      <c r="Z114" s="101">
        <f t="shared" si="45"/>
        <v>158.33333333333331</v>
      </c>
    </row>
    <row r="115" spans="1:26" s="123" customFormat="1" ht="42" customHeight="1" x14ac:dyDescent="0.3">
      <c r="A115" s="10">
        <v>11</v>
      </c>
      <c r="B115" s="11"/>
      <c r="C115" s="30" t="s">
        <v>82</v>
      </c>
      <c r="D115" s="13">
        <v>13000</v>
      </c>
      <c r="E115" s="16">
        <v>8</v>
      </c>
      <c r="F115" s="17"/>
      <c r="G115" s="14">
        <v>5</v>
      </c>
      <c r="H115" s="14">
        <v>650</v>
      </c>
      <c r="I115" s="91">
        <v>4</v>
      </c>
      <c r="J115" s="88">
        <v>80</v>
      </c>
      <c r="K115" s="14">
        <v>50</v>
      </c>
      <c r="L115" s="15">
        <f t="shared" si="46"/>
        <v>20</v>
      </c>
      <c r="M115" s="15">
        <f t="shared" si="47"/>
        <v>12.5</v>
      </c>
      <c r="N115" s="94">
        <f t="shared" si="48"/>
        <v>32.5</v>
      </c>
      <c r="O115" s="88">
        <v>115</v>
      </c>
      <c r="P115" s="14">
        <v>65</v>
      </c>
      <c r="Q115" s="15">
        <f t="shared" si="49"/>
        <v>28.75</v>
      </c>
      <c r="R115" s="15">
        <f t="shared" si="50"/>
        <v>16.25</v>
      </c>
      <c r="S115" s="94">
        <f t="shared" si="51"/>
        <v>45</v>
      </c>
      <c r="T115" s="88">
        <v>12</v>
      </c>
      <c r="U115" s="14">
        <v>75</v>
      </c>
      <c r="V115" s="14">
        <v>45</v>
      </c>
      <c r="W115" s="15">
        <f t="shared" si="42"/>
        <v>6.25</v>
      </c>
      <c r="X115" s="15">
        <f t="shared" si="43"/>
        <v>3.75</v>
      </c>
      <c r="Y115" s="15">
        <f t="shared" si="44"/>
        <v>10</v>
      </c>
      <c r="Z115" s="100">
        <f t="shared" si="45"/>
        <v>86.666666666666671</v>
      </c>
    </row>
    <row r="116" spans="1:26" ht="42" customHeight="1" x14ac:dyDescent="0.3">
      <c r="A116" s="10">
        <v>11</v>
      </c>
      <c r="B116" s="11"/>
      <c r="C116" s="30" t="s">
        <v>93</v>
      </c>
      <c r="D116" s="13">
        <v>11000</v>
      </c>
      <c r="E116" s="16"/>
      <c r="F116" s="17"/>
      <c r="G116" s="14">
        <v>11</v>
      </c>
      <c r="H116" s="14">
        <v>550</v>
      </c>
      <c r="I116" s="91">
        <v>18</v>
      </c>
      <c r="J116" s="88">
        <v>300</v>
      </c>
      <c r="K116" s="14">
        <v>100</v>
      </c>
      <c r="L116" s="15">
        <f t="shared" si="46"/>
        <v>16.666666666666668</v>
      </c>
      <c r="M116" s="15">
        <f t="shared" si="47"/>
        <v>5.5555555555555554</v>
      </c>
      <c r="N116" s="94">
        <f t="shared" si="48"/>
        <v>22.222222222222221</v>
      </c>
      <c r="O116" s="88">
        <v>475</v>
      </c>
      <c r="P116" s="14">
        <v>120</v>
      </c>
      <c r="Q116" s="15">
        <f t="shared" si="49"/>
        <v>26.388888888888889</v>
      </c>
      <c r="R116" s="15">
        <f t="shared" si="50"/>
        <v>6.666666666666667</v>
      </c>
      <c r="S116" s="94">
        <f t="shared" si="51"/>
        <v>33.055555555555557</v>
      </c>
      <c r="T116" s="88">
        <v>8</v>
      </c>
      <c r="U116" s="14">
        <v>150</v>
      </c>
      <c r="V116" s="14">
        <v>10</v>
      </c>
      <c r="W116" s="15">
        <f t="shared" si="42"/>
        <v>18.75</v>
      </c>
      <c r="X116" s="15">
        <f t="shared" si="43"/>
        <v>1.25</v>
      </c>
      <c r="Y116" s="15">
        <f t="shared" si="44"/>
        <v>20</v>
      </c>
      <c r="Z116" s="149">
        <f t="shared" si="45"/>
        <v>24.444444444444443</v>
      </c>
    </row>
    <row r="117" spans="1:26" ht="42" customHeight="1" x14ac:dyDescent="0.3">
      <c r="A117" s="108">
        <v>11</v>
      </c>
      <c r="B117" s="109"/>
      <c r="C117" s="110" t="s">
        <v>130</v>
      </c>
      <c r="D117" s="111">
        <v>10000</v>
      </c>
      <c r="E117" s="112"/>
      <c r="F117" s="113"/>
      <c r="G117" s="114">
        <v>0</v>
      </c>
      <c r="H117" s="114">
        <v>1000</v>
      </c>
      <c r="I117" s="115" t="s">
        <v>176</v>
      </c>
      <c r="J117" s="116"/>
      <c r="K117" s="114"/>
      <c r="L117" s="117"/>
      <c r="M117" s="117"/>
      <c r="N117" s="118"/>
      <c r="O117" s="116"/>
      <c r="P117" s="114"/>
      <c r="Q117" s="117"/>
      <c r="R117" s="117"/>
      <c r="S117" s="118"/>
      <c r="T117" s="116">
        <v>12</v>
      </c>
      <c r="U117" s="114">
        <v>200</v>
      </c>
      <c r="V117" s="114">
        <v>400</v>
      </c>
      <c r="W117" s="117">
        <f t="shared" si="42"/>
        <v>16.666666666666668</v>
      </c>
      <c r="X117" s="120">
        <f t="shared" si="43"/>
        <v>33.333333333333336</v>
      </c>
      <c r="Y117" s="124">
        <f t="shared" si="44"/>
        <v>50</v>
      </c>
      <c r="Z117" s="148">
        <f t="shared" si="45"/>
        <v>25</v>
      </c>
    </row>
    <row r="118" spans="1:26" ht="42" customHeight="1" x14ac:dyDescent="0.3">
      <c r="A118" s="10">
        <v>11</v>
      </c>
      <c r="B118" s="11"/>
      <c r="C118" s="31" t="s">
        <v>90</v>
      </c>
      <c r="D118" s="13"/>
      <c r="E118" s="16"/>
      <c r="F118" s="17">
        <v>1.99</v>
      </c>
      <c r="G118" s="14">
        <v>0</v>
      </c>
      <c r="H118" s="14">
        <v>0</v>
      </c>
      <c r="I118" s="91">
        <v>32</v>
      </c>
      <c r="J118" s="88">
        <v>545</v>
      </c>
      <c r="K118" s="14">
        <v>1160</v>
      </c>
      <c r="L118" s="15">
        <f t="shared" ref="L118:L134" si="52">J118/I118</f>
        <v>17.03125</v>
      </c>
      <c r="M118" s="43">
        <f t="shared" ref="M118:M134" si="53">K118/I118</f>
        <v>36.25</v>
      </c>
      <c r="N118" s="94">
        <f t="shared" ref="N118:N134" si="54">L118+M118</f>
        <v>53.28125</v>
      </c>
      <c r="O118" s="88">
        <v>725</v>
      </c>
      <c r="P118" s="14">
        <v>1575</v>
      </c>
      <c r="Q118" s="15">
        <f t="shared" ref="Q118:Q134" si="55">O118/I118</f>
        <v>22.65625</v>
      </c>
      <c r="R118" s="43">
        <f t="shared" ref="R118:R134" si="56">P118/I118</f>
        <v>49.21875</v>
      </c>
      <c r="S118" s="94">
        <f t="shared" ref="S118:S134" si="57">Q118+R118</f>
        <v>71.875</v>
      </c>
      <c r="T118" s="88">
        <v>54</v>
      </c>
      <c r="U118" s="14">
        <v>490</v>
      </c>
      <c r="V118" s="14">
        <v>885</v>
      </c>
      <c r="W118" s="15">
        <f t="shared" si="42"/>
        <v>9.0740740740740744</v>
      </c>
      <c r="X118" s="15">
        <f t="shared" si="43"/>
        <v>16.388888888888889</v>
      </c>
      <c r="Y118" s="15">
        <f t="shared" si="44"/>
        <v>25.462962962962962</v>
      </c>
      <c r="Z118" s="100" t="str">
        <f t="shared" si="45"/>
        <v>-</v>
      </c>
    </row>
    <row r="119" spans="1:26" ht="42" customHeight="1" x14ac:dyDescent="0.3">
      <c r="A119" s="10">
        <v>10</v>
      </c>
      <c r="B119" s="11"/>
      <c r="C119" s="30" t="s">
        <v>39</v>
      </c>
      <c r="D119" s="13">
        <v>7500</v>
      </c>
      <c r="E119" s="16"/>
      <c r="F119" s="17"/>
      <c r="G119" s="14">
        <v>7</v>
      </c>
      <c r="H119" s="14">
        <v>400</v>
      </c>
      <c r="I119" s="91">
        <v>15</v>
      </c>
      <c r="J119" s="88">
        <v>275</v>
      </c>
      <c r="K119" s="14">
        <v>90</v>
      </c>
      <c r="L119" s="15">
        <f t="shared" si="52"/>
        <v>18.333333333333332</v>
      </c>
      <c r="M119" s="15">
        <f t="shared" si="53"/>
        <v>6</v>
      </c>
      <c r="N119" s="94">
        <f t="shared" si="54"/>
        <v>24.333333333333332</v>
      </c>
      <c r="O119" s="88">
        <v>400</v>
      </c>
      <c r="P119" s="14">
        <v>115</v>
      </c>
      <c r="Q119" s="15">
        <f t="shared" si="55"/>
        <v>26.666666666666668</v>
      </c>
      <c r="R119" s="15">
        <f t="shared" si="56"/>
        <v>7.666666666666667</v>
      </c>
      <c r="S119" s="94">
        <f t="shared" si="57"/>
        <v>34.333333333333336</v>
      </c>
      <c r="T119" s="88">
        <v>16</v>
      </c>
      <c r="U119" s="14">
        <v>200</v>
      </c>
      <c r="V119" s="14">
        <v>17</v>
      </c>
      <c r="W119" s="15">
        <f t="shared" si="42"/>
        <v>12.5</v>
      </c>
      <c r="X119" s="15">
        <f t="shared" si="43"/>
        <v>1.0625</v>
      </c>
      <c r="Y119" s="15">
        <f t="shared" si="44"/>
        <v>13.5625</v>
      </c>
      <c r="Z119" s="149">
        <f t="shared" si="45"/>
        <v>25</v>
      </c>
    </row>
    <row r="120" spans="1:26" ht="42" customHeight="1" x14ac:dyDescent="0.3">
      <c r="A120" s="10">
        <v>10</v>
      </c>
      <c r="B120" s="11"/>
      <c r="C120" s="30" t="s">
        <v>79</v>
      </c>
      <c r="D120" s="13"/>
      <c r="E120" s="16"/>
      <c r="F120" s="17">
        <v>1.99</v>
      </c>
      <c r="G120" s="14">
        <v>0</v>
      </c>
      <c r="H120" s="14">
        <v>0</v>
      </c>
      <c r="I120" s="91">
        <v>9</v>
      </c>
      <c r="J120" s="88">
        <v>315</v>
      </c>
      <c r="K120" s="14">
        <v>200</v>
      </c>
      <c r="L120" s="43">
        <f t="shared" si="52"/>
        <v>35</v>
      </c>
      <c r="M120" s="15">
        <f t="shared" si="53"/>
        <v>22.222222222222221</v>
      </c>
      <c r="N120" s="94">
        <f t="shared" si="54"/>
        <v>57.222222222222221</v>
      </c>
      <c r="O120" s="88">
        <v>360</v>
      </c>
      <c r="P120" s="14">
        <v>250</v>
      </c>
      <c r="Q120" s="15">
        <f t="shared" si="55"/>
        <v>40</v>
      </c>
      <c r="R120" s="15">
        <f t="shared" si="56"/>
        <v>27.777777777777779</v>
      </c>
      <c r="S120" s="94">
        <f t="shared" si="57"/>
        <v>67.777777777777771</v>
      </c>
      <c r="T120" s="88">
        <v>18</v>
      </c>
      <c r="U120" s="14">
        <v>300</v>
      </c>
      <c r="V120" s="14">
        <v>185</v>
      </c>
      <c r="W120" s="15">
        <f t="shared" si="42"/>
        <v>16.666666666666668</v>
      </c>
      <c r="X120" s="15">
        <f t="shared" si="43"/>
        <v>10.277777777777779</v>
      </c>
      <c r="Y120" s="15">
        <f t="shared" si="44"/>
        <v>26.944444444444446</v>
      </c>
      <c r="Z120" s="100" t="str">
        <f t="shared" si="45"/>
        <v>-</v>
      </c>
    </row>
    <row r="121" spans="1:26" ht="42" customHeight="1" x14ac:dyDescent="0.3">
      <c r="A121" s="10">
        <v>10</v>
      </c>
      <c r="B121" s="11"/>
      <c r="C121" s="30" t="s">
        <v>80</v>
      </c>
      <c r="D121" s="13"/>
      <c r="E121" s="16"/>
      <c r="F121" s="17">
        <v>1.99</v>
      </c>
      <c r="G121" s="14">
        <v>0</v>
      </c>
      <c r="H121" s="14">
        <v>0</v>
      </c>
      <c r="I121" s="91">
        <v>9</v>
      </c>
      <c r="J121" s="88">
        <v>260</v>
      </c>
      <c r="K121" s="14">
        <v>260</v>
      </c>
      <c r="L121" s="15">
        <f t="shared" si="52"/>
        <v>28.888888888888889</v>
      </c>
      <c r="M121" s="15">
        <f t="shared" si="53"/>
        <v>28.888888888888889</v>
      </c>
      <c r="N121" s="94">
        <f t="shared" si="54"/>
        <v>57.777777777777779</v>
      </c>
      <c r="O121" s="88">
        <v>310</v>
      </c>
      <c r="P121" s="14">
        <v>310</v>
      </c>
      <c r="Q121" s="15">
        <f t="shared" si="55"/>
        <v>34.444444444444443</v>
      </c>
      <c r="R121" s="15">
        <f t="shared" si="56"/>
        <v>34.444444444444443</v>
      </c>
      <c r="S121" s="94">
        <f t="shared" si="57"/>
        <v>68.888888888888886</v>
      </c>
      <c r="T121" s="88">
        <v>18</v>
      </c>
      <c r="U121" s="14">
        <v>245</v>
      </c>
      <c r="V121" s="14">
        <v>245</v>
      </c>
      <c r="W121" s="15">
        <f t="shared" si="42"/>
        <v>13.611111111111111</v>
      </c>
      <c r="X121" s="15">
        <f t="shared" si="43"/>
        <v>13.611111111111111</v>
      </c>
      <c r="Y121" s="15">
        <f t="shared" si="44"/>
        <v>27.222222222222221</v>
      </c>
      <c r="Z121" s="100" t="str">
        <f t="shared" si="45"/>
        <v>-</v>
      </c>
    </row>
    <row r="122" spans="1:26" ht="42" customHeight="1" x14ac:dyDescent="0.3">
      <c r="A122" s="10">
        <v>10</v>
      </c>
      <c r="B122" s="11"/>
      <c r="C122" s="30" t="s">
        <v>32</v>
      </c>
      <c r="D122" s="13"/>
      <c r="E122" s="16"/>
      <c r="F122" s="17">
        <v>1.99</v>
      </c>
      <c r="G122" s="14">
        <v>0</v>
      </c>
      <c r="H122" s="14">
        <v>0</v>
      </c>
      <c r="I122" s="91">
        <v>9</v>
      </c>
      <c r="J122" s="88">
        <v>200</v>
      </c>
      <c r="K122" s="14">
        <v>315</v>
      </c>
      <c r="L122" s="15">
        <f t="shared" si="52"/>
        <v>22.222222222222221</v>
      </c>
      <c r="M122" s="43">
        <f t="shared" si="53"/>
        <v>35</v>
      </c>
      <c r="N122" s="94">
        <f t="shared" si="54"/>
        <v>57.222222222222221</v>
      </c>
      <c r="O122" s="88">
        <v>250</v>
      </c>
      <c r="P122" s="14">
        <v>360</v>
      </c>
      <c r="Q122" s="15">
        <f t="shared" si="55"/>
        <v>27.777777777777779</v>
      </c>
      <c r="R122" s="15">
        <f t="shared" si="56"/>
        <v>40</v>
      </c>
      <c r="S122" s="94">
        <f t="shared" si="57"/>
        <v>67.777777777777771</v>
      </c>
      <c r="T122" s="88">
        <v>18</v>
      </c>
      <c r="U122" s="14">
        <v>185</v>
      </c>
      <c r="V122" s="14">
        <v>300</v>
      </c>
      <c r="W122" s="15">
        <f t="shared" si="42"/>
        <v>10.277777777777779</v>
      </c>
      <c r="X122" s="15">
        <f t="shared" si="43"/>
        <v>16.666666666666668</v>
      </c>
      <c r="Y122" s="15">
        <f t="shared" si="44"/>
        <v>26.944444444444446</v>
      </c>
      <c r="Z122" s="100" t="str">
        <f t="shared" si="45"/>
        <v>-</v>
      </c>
    </row>
    <row r="123" spans="1:26" ht="42" customHeight="1" x14ac:dyDescent="0.3">
      <c r="A123" s="10">
        <v>9</v>
      </c>
      <c r="B123" s="11"/>
      <c r="C123" s="30" t="s">
        <v>35</v>
      </c>
      <c r="D123" s="13">
        <v>40000</v>
      </c>
      <c r="E123" s="16">
        <v>15</v>
      </c>
      <c r="F123" s="17"/>
      <c r="G123" s="14">
        <v>14</v>
      </c>
      <c r="H123" s="14">
        <v>1170</v>
      </c>
      <c r="I123" s="91">
        <v>34</v>
      </c>
      <c r="J123" s="88">
        <v>235</v>
      </c>
      <c r="K123" s="14">
        <v>1050</v>
      </c>
      <c r="L123" s="15">
        <f t="shared" si="52"/>
        <v>6.9117647058823533</v>
      </c>
      <c r="M123" s="15">
        <f t="shared" si="53"/>
        <v>30.882352941176471</v>
      </c>
      <c r="N123" s="94">
        <f t="shared" si="54"/>
        <v>37.794117647058826</v>
      </c>
      <c r="O123" s="88">
        <v>315</v>
      </c>
      <c r="P123" s="14">
        <v>1400</v>
      </c>
      <c r="Q123" s="15">
        <f t="shared" si="55"/>
        <v>9.264705882352942</v>
      </c>
      <c r="R123" s="15">
        <f t="shared" si="56"/>
        <v>41.176470588235297</v>
      </c>
      <c r="S123" s="94">
        <f t="shared" si="57"/>
        <v>50.441176470588239</v>
      </c>
      <c r="T123" s="88">
        <v>52</v>
      </c>
      <c r="U123" s="14">
        <v>210</v>
      </c>
      <c r="V123" s="14">
        <v>945</v>
      </c>
      <c r="W123" s="15">
        <f t="shared" si="42"/>
        <v>4.0384615384615383</v>
      </c>
      <c r="X123" s="15">
        <f t="shared" si="43"/>
        <v>18.173076923076923</v>
      </c>
      <c r="Y123" s="15">
        <f t="shared" si="44"/>
        <v>22.21153846153846</v>
      </c>
      <c r="Z123" s="100">
        <f t="shared" si="45"/>
        <v>412.69841269841271</v>
      </c>
    </row>
    <row r="124" spans="1:26" ht="42" customHeight="1" x14ac:dyDescent="0.3">
      <c r="A124" s="10">
        <v>9</v>
      </c>
      <c r="B124" s="11"/>
      <c r="C124" s="30" t="s">
        <v>91</v>
      </c>
      <c r="D124" s="13">
        <v>6500</v>
      </c>
      <c r="E124" s="16"/>
      <c r="F124" s="17"/>
      <c r="G124" s="14">
        <v>6</v>
      </c>
      <c r="H124" s="14">
        <v>350</v>
      </c>
      <c r="I124" s="91">
        <v>15</v>
      </c>
      <c r="J124" s="88">
        <v>255</v>
      </c>
      <c r="K124" s="14">
        <v>85</v>
      </c>
      <c r="L124" s="15">
        <f t="shared" si="52"/>
        <v>17</v>
      </c>
      <c r="M124" s="15">
        <f t="shared" si="53"/>
        <v>5.666666666666667</v>
      </c>
      <c r="N124" s="94">
        <f t="shared" si="54"/>
        <v>22.666666666666668</v>
      </c>
      <c r="O124" s="88">
        <v>400</v>
      </c>
      <c r="P124" s="14">
        <v>125</v>
      </c>
      <c r="Q124" s="15">
        <f t="shared" si="55"/>
        <v>26.666666666666668</v>
      </c>
      <c r="R124" s="15">
        <f t="shared" si="56"/>
        <v>8.3333333333333339</v>
      </c>
      <c r="S124" s="94">
        <f t="shared" si="57"/>
        <v>35</v>
      </c>
      <c r="T124" s="88">
        <v>48</v>
      </c>
      <c r="U124" s="14">
        <v>350</v>
      </c>
      <c r="V124" s="14">
        <v>50</v>
      </c>
      <c r="W124" s="15">
        <f t="shared" si="42"/>
        <v>7.291666666666667</v>
      </c>
      <c r="X124" s="15">
        <f t="shared" si="43"/>
        <v>1.0416666666666667</v>
      </c>
      <c r="Y124" s="15">
        <f t="shared" si="44"/>
        <v>8.3333333333333339</v>
      </c>
      <c r="Z124" s="100">
        <f t="shared" si="45"/>
        <v>37.142857142857146</v>
      </c>
    </row>
    <row r="125" spans="1:26" ht="42" customHeight="1" x14ac:dyDescent="0.3">
      <c r="A125" s="10">
        <v>9</v>
      </c>
      <c r="B125" s="11"/>
      <c r="C125" s="30" t="s">
        <v>92</v>
      </c>
      <c r="D125" s="13">
        <v>6000</v>
      </c>
      <c r="E125" s="16"/>
      <c r="F125" s="17"/>
      <c r="G125" s="14">
        <v>9</v>
      </c>
      <c r="H125" s="14">
        <v>325</v>
      </c>
      <c r="I125" s="91">
        <v>15</v>
      </c>
      <c r="J125" s="88">
        <v>250</v>
      </c>
      <c r="K125" s="14">
        <v>80</v>
      </c>
      <c r="L125" s="15">
        <f t="shared" si="52"/>
        <v>16.666666666666668</v>
      </c>
      <c r="M125" s="15">
        <f t="shared" si="53"/>
        <v>5.333333333333333</v>
      </c>
      <c r="N125" s="94">
        <f t="shared" si="54"/>
        <v>22</v>
      </c>
      <c r="O125" s="88">
        <v>350</v>
      </c>
      <c r="P125" s="14">
        <v>110</v>
      </c>
      <c r="Q125" s="15">
        <f t="shared" si="55"/>
        <v>23.333333333333332</v>
      </c>
      <c r="R125" s="15">
        <f t="shared" si="56"/>
        <v>7.333333333333333</v>
      </c>
      <c r="S125" s="94">
        <f t="shared" si="57"/>
        <v>30.666666666666664</v>
      </c>
      <c r="T125" s="88">
        <v>48</v>
      </c>
      <c r="U125" s="14">
        <v>300</v>
      </c>
      <c r="V125" s="14">
        <v>48</v>
      </c>
      <c r="W125" s="15">
        <f t="shared" si="42"/>
        <v>6.25</v>
      </c>
      <c r="X125" s="15">
        <f t="shared" si="43"/>
        <v>1</v>
      </c>
      <c r="Y125" s="15">
        <f t="shared" si="44"/>
        <v>7.25</v>
      </c>
      <c r="Z125" s="100">
        <f t="shared" si="45"/>
        <v>40</v>
      </c>
    </row>
    <row r="126" spans="1:26" ht="42" customHeight="1" x14ac:dyDescent="0.3">
      <c r="A126" s="10">
        <v>8</v>
      </c>
      <c r="B126" s="11"/>
      <c r="C126" s="30" t="s">
        <v>450</v>
      </c>
      <c r="D126" s="13">
        <v>55000</v>
      </c>
      <c r="E126" s="16">
        <v>10</v>
      </c>
      <c r="F126" s="17"/>
      <c r="G126" s="158">
        <v>1.5</v>
      </c>
      <c r="H126" s="14">
        <v>1050</v>
      </c>
      <c r="I126" s="91">
        <v>20</v>
      </c>
      <c r="J126" s="88">
        <v>445</v>
      </c>
      <c r="K126" s="14">
        <v>310</v>
      </c>
      <c r="L126" s="15">
        <f t="shared" si="52"/>
        <v>22.25</v>
      </c>
      <c r="M126" s="15">
        <f t="shared" si="53"/>
        <v>15.5</v>
      </c>
      <c r="N126" s="94">
        <f t="shared" si="54"/>
        <v>37.75</v>
      </c>
      <c r="O126" s="88">
        <v>595</v>
      </c>
      <c r="P126" s="14">
        <v>410</v>
      </c>
      <c r="Q126" s="15">
        <f t="shared" si="55"/>
        <v>29.75</v>
      </c>
      <c r="R126" s="15">
        <f t="shared" si="56"/>
        <v>20.5</v>
      </c>
      <c r="S126" s="94">
        <f t="shared" si="57"/>
        <v>50.25</v>
      </c>
      <c r="T126" s="88">
        <v>36</v>
      </c>
      <c r="U126" s="14">
        <v>400</v>
      </c>
      <c r="V126" s="14">
        <v>280</v>
      </c>
      <c r="W126" s="15">
        <f t="shared" si="42"/>
        <v>11.111111111111111</v>
      </c>
      <c r="X126" s="15">
        <f t="shared" si="43"/>
        <v>7.7777777777777777</v>
      </c>
      <c r="Y126" s="15">
        <f t="shared" si="44"/>
        <v>18.888888888888889</v>
      </c>
      <c r="Z126" s="100">
        <f t="shared" si="45"/>
        <v>206.25</v>
      </c>
    </row>
    <row r="127" spans="1:26" ht="42" customHeight="1" x14ac:dyDescent="0.3">
      <c r="A127" s="64">
        <v>8</v>
      </c>
      <c r="B127" s="65"/>
      <c r="C127" s="54" t="s">
        <v>73</v>
      </c>
      <c r="D127" s="57">
        <v>30000</v>
      </c>
      <c r="E127" s="58">
        <v>15</v>
      </c>
      <c r="F127" s="59"/>
      <c r="G127" s="60">
        <v>24</v>
      </c>
      <c r="H127" s="60">
        <v>875</v>
      </c>
      <c r="I127" s="92">
        <v>16</v>
      </c>
      <c r="J127" s="89">
        <v>345</v>
      </c>
      <c r="K127" s="60">
        <v>170</v>
      </c>
      <c r="L127" s="61">
        <f t="shared" si="52"/>
        <v>21.5625</v>
      </c>
      <c r="M127" s="61">
        <f t="shared" si="53"/>
        <v>10.625</v>
      </c>
      <c r="N127" s="96">
        <f t="shared" si="54"/>
        <v>32.1875</v>
      </c>
      <c r="O127" s="89">
        <v>465</v>
      </c>
      <c r="P127" s="60">
        <v>220</v>
      </c>
      <c r="Q127" s="61">
        <f t="shared" si="55"/>
        <v>29.0625</v>
      </c>
      <c r="R127" s="61">
        <f t="shared" si="56"/>
        <v>13.75</v>
      </c>
      <c r="S127" s="96">
        <f t="shared" si="57"/>
        <v>42.8125</v>
      </c>
      <c r="T127" s="89">
        <v>20</v>
      </c>
      <c r="U127" s="60">
        <v>340</v>
      </c>
      <c r="V127" s="60">
        <v>155</v>
      </c>
      <c r="W127" s="61">
        <f t="shared" si="42"/>
        <v>17</v>
      </c>
      <c r="X127" s="61">
        <f t="shared" si="43"/>
        <v>7.75</v>
      </c>
      <c r="Y127" s="61">
        <f t="shared" si="44"/>
        <v>24.75</v>
      </c>
      <c r="Z127" s="101">
        <f t="shared" si="45"/>
        <v>73.529411764705884</v>
      </c>
    </row>
    <row r="128" spans="1:26" ht="42" customHeight="1" x14ac:dyDescent="0.3">
      <c r="A128" s="64">
        <v>8</v>
      </c>
      <c r="B128" s="65"/>
      <c r="C128" s="53" t="s">
        <v>110</v>
      </c>
      <c r="D128" s="62">
        <v>30000</v>
      </c>
      <c r="E128" s="58">
        <v>15</v>
      </c>
      <c r="F128" s="59"/>
      <c r="G128" s="60">
        <v>24</v>
      </c>
      <c r="H128" s="60">
        <v>875</v>
      </c>
      <c r="I128" s="92">
        <v>16</v>
      </c>
      <c r="J128" s="89">
        <v>210</v>
      </c>
      <c r="K128" s="60">
        <v>300</v>
      </c>
      <c r="L128" s="61">
        <f t="shared" si="52"/>
        <v>13.125</v>
      </c>
      <c r="M128" s="61">
        <f t="shared" si="53"/>
        <v>18.75</v>
      </c>
      <c r="N128" s="96">
        <f t="shared" si="54"/>
        <v>31.875</v>
      </c>
      <c r="O128" s="89">
        <v>280</v>
      </c>
      <c r="P128" s="60">
        <v>400</v>
      </c>
      <c r="Q128" s="61">
        <f t="shared" si="55"/>
        <v>17.5</v>
      </c>
      <c r="R128" s="61">
        <f t="shared" si="56"/>
        <v>25</v>
      </c>
      <c r="S128" s="96">
        <f t="shared" si="57"/>
        <v>42.5</v>
      </c>
      <c r="T128" s="89">
        <v>20</v>
      </c>
      <c r="U128" s="60">
        <v>205</v>
      </c>
      <c r="V128" s="60">
        <v>275</v>
      </c>
      <c r="W128" s="61">
        <f t="shared" si="42"/>
        <v>10.25</v>
      </c>
      <c r="X128" s="61">
        <f t="shared" si="43"/>
        <v>13.75</v>
      </c>
      <c r="Y128" s="61">
        <f t="shared" si="44"/>
        <v>24</v>
      </c>
      <c r="Z128" s="101">
        <f t="shared" si="45"/>
        <v>121.95121951219512</v>
      </c>
    </row>
    <row r="129" spans="1:26" ht="42" customHeight="1" x14ac:dyDescent="0.3">
      <c r="A129" s="10">
        <v>8</v>
      </c>
      <c r="B129" s="11"/>
      <c r="C129" s="30" t="s">
        <v>86</v>
      </c>
      <c r="D129" s="13">
        <v>4000</v>
      </c>
      <c r="E129" s="16"/>
      <c r="F129" s="17"/>
      <c r="G129" s="14">
        <v>4</v>
      </c>
      <c r="H129" s="14">
        <v>240</v>
      </c>
      <c r="I129" s="91">
        <v>12</v>
      </c>
      <c r="J129" s="88">
        <v>225</v>
      </c>
      <c r="K129" s="14">
        <v>75</v>
      </c>
      <c r="L129" s="15">
        <f t="shared" si="52"/>
        <v>18.75</v>
      </c>
      <c r="M129" s="15">
        <f t="shared" si="53"/>
        <v>6.25</v>
      </c>
      <c r="N129" s="94">
        <f t="shared" si="54"/>
        <v>25</v>
      </c>
      <c r="O129" s="88">
        <v>300</v>
      </c>
      <c r="P129" s="14">
        <v>100</v>
      </c>
      <c r="Q129" s="15">
        <f t="shared" si="55"/>
        <v>25</v>
      </c>
      <c r="R129" s="15">
        <f t="shared" si="56"/>
        <v>8.3333333333333339</v>
      </c>
      <c r="S129" s="94">
        <f t="shared" si="57"/>
        <v>33.333333333333336</v>
      </c>
      <c r="T129" s="88">
        <v>36</v>
      </c>
      <c r="U129" s="14">
        <v>200</v>
      </c>
      <c r="V129" s="14">
        <v>35</v>
      </c>
      <c r="W129" s="15">
        <f t="shared" si="42"/>
        <v>5.5555555555555554</v>
      </c>
      <c r="X129" s="15">
        <f t="shared" si="43"/>
        <v>0.97222222222222221</v>
      </c>
      <c r="Y129" s="15">
        <f t="shared" si="44"/>
        <v>6.5277777777777777</v>
      </c>
      <c r="Z129" s="100">
        <f t="shared" si="45"/>
        <v>30</v>
      </c>
    </row>
    <row r="130" spans="1:26" ht="42" customHeight="1" x14ac:dyDescent="0.3">
      <c r="A130" s="10">
        <v>7</v>
      </c>
      <c r="B130" s="11"/>
      <c r="C130" s="30" t="s">
        <v>36</v>
      </c>
      <c r="D130" s="13">
        <v>2500</v>
      </c>
      <c r="E130" s="16"/>
      <c r="F130" s="17"/>
      <c r="G130" s="14">
        <v>2</v>
      </c>
      <c r="H130" s="14">
        <v>175</v>
      </c>
      <c r="I130" s="91">
        <v>12</v>
      </c>
      <c r="J130" s="88">
        <v>200</v>
      </c>
      <c r="K130" s="14">
        <v>70</v>
      </c>
      <c r="L130" s="15">
        <f t="shared" si="52"/>
        <v>16.666666666666668</v>
      </c>
      <c r="M130" s="15">
        <f t="shared" si="53"/>
        <v>5.833333333333333</v>
      </c>
      <c r="N130" s="94">
        <f t="shared" si="54"/>
        <v>22.5</v>
      </c>
      <c r="O130" s="88">
        <v>275</v>
      </c>
      <c r="P130" s="14">
        <v>95</v>
      </c>
      <c r="Q130" s="15">
        <f t="shared" si="55"/>
        <v>22.916666666666668</v>
      </c>
      <c r="R130" s="15">
        <f t="shared" si="56"/>
        <v>7.916666666666667</v>
      </c>
      <c r="S130" s="94">
        <f t="shared" si="57"/>
        <v>30.833333333333336</v>
      </c>
      <c r="T130" s="88">
        <v>24</v>
      </c>
      <c r="U130" s="14">
        <v>80</v>
      </c>
      <c r="V130" s="14">
        <v>22</v>
      </c>
      <c r="W130" s="15">
        <f t="shared" si="42"/>
        <v>3.3333333333333335</v>
      </c>
      <c r="X130" s="15">
        <f t="shared" si="43"/>
        <v>0.91666666666666663</v>
      </c>
      <c r="Y130" s="15">
        <f t="shared" si="44"/>
        <v>4.25</v>
      </c>
      <c r="Z130" s="100">
        <f t="shared" si="45"/>
        <v>31.25</v>
      </c>
    </row>
    <row r="131" spans="1:26" ht="42" customHeight="1" x14ac:dyDescent="0.3">
      <c r="A131" s="10">
        <v>7</v>
      </c>
      <c r="B131" s="11"/>
      <c r="C131" s="30" t="s">
        <v>78</v>
      </c>
      <c r="D131" s="13"/>
      <c r="E131" s="16"/>
      <c r="F131" s="17">
        <v>1.99</v>
      </c>
      <c r="G131" s="14">
        <v>0</v>
      </c>
      <c r="H131" s="14">
        <v>0</v>
      </c>
      <c r="I131" s="91">
        <v>24</v>
      </c>
      <c r="J131" s="88">
        <v>485</v>
      </c>
      <c r="K131" s="14">
        <v>790</v>
      </c>
      <c r="L131" s="15">
        <f t="shared" si="52"/>
        <v>20.208333333333332</v>
      </c>
      <c r="M131" s="15">
        <f t="shared" si="53"/>
        <v>32.916666666666664</v>
      </c>
      <c r="N131" s="94">
        <f t="shared" si="54"/>
        <v>53.125</v>
      </c>
      <c r="O131" s="88">
        <v>650</v>
      </c>
      <c r="P131" s="14">
        <v>1050</v>
      </c>
      <c r="Q131" s="15">
        <f t="shared" si="55"/>
        <v>27.083333333333332</v>
      </c>
      <c r="R131" s="15">
        <f t="shared" si="56"/>
        <v>43.75</v>
      </c>
      <c r="S131" s="94">
        <f t="shared" si="57"/>
        <v>70.833333333333329</v>
      </c>
      <c r="T131" s="88">
        <v>36</v>
      </c>
      <c r="U131" s="14">
        <v>450</v>
      </c>
      <c r="V131" s="14">
        <v>775</v>
      </c>
      <c r="W131" s="15">
        <f t="shared" ref="W131:W146" si="58">U131/T131</f>
        <v>12.5</v>
      </c>
      <c r="X131" s="15">
        <f t="shared" ref="X131:X146" si="59">V131/T131</f>
        <v>21.527777777777779</v>
      </c>
      <c r="Y131" s="15">
        <f t="shared" ref="Y131:Y162" si="60">W131+X131</f>
        <v>34.027777777777779</v>
      </c>
      <c r="Z131" s="100" t="str">
        <f t="shared" ref="Z131:Z146" si="61">IF(D131/W131/24=0, "-", D131/W131/24)</f>
        <v>-</v>
      </c>
    </row>
    <row r="132" spans="1:26" ht="42" customHeight="1" x14ac:dyDescent="0.3">
      <c r="A132" s="10">
        <v>6</v>
      </c>
      <c r="B132" s="11"/>
      <c r="C132" s="30" t="s">
        <v>37</v>
      </c>
      <c r="D132" s="13">
        <v>1500</v>
      </c>
      <c r="E132" s="16"/>
      <c r="F132" s="17"/>
      <c r="G132" s="14">
        <v>2</v>
      </c>
      <c r="H132" s="14">
        <v>120</v>
      </c>
      <c r="I132" s="91">
        <v>8</v>
      </c>
      <c r="J132" s="88">
        <v>175</v>
      </c>
      <c r="K132" s="14">
        <v>55</v>
      </c>
      <c r="L132" s="15">
        <f t="shared" si="52"/>
        <v>21.875</v>
      </c>
      <c r="M132" s="15">
        <f t="shared" si="53"/>
        <v>6.875</v>
      </c>
      <c r="N132" s="94">
        <f t="shared" si="54"/>
        <v>28.75</v>
      </c>
      <c r="O132" s="88">
        <v>225</v>
      </c>
      <c r="P132" s="14">
        <v>85</v>
      </c>
      <c r="Q132" s="15">
        <f t="shared" si="55"/>
        <v>28.125</v>
      </c>
      <c r="R132" s="15">
        <f t="shared" si="56"/>
        <v>10.625</v>
      </c>
      <c r="S132" s="94">
        <f t="shared" si="57"/>
        <v>38.75</v>
      </c>
      <c r="T132" s="88">
        <v>24</v>
      </c>
      <c r="U132" s="14">
        <v>100</v>
      </c>
      <c r="V132" s="14">
        <v>20</v>
      </c>
      <c r="W132" s="15">
        <f t="shared" si="58"/>
        <v>4.166666666666667</v>
      </c>
      <c r="X132" s="15">
        <f t="shared" si="59"/>
        <v>0.83333333333333337</v>
      </c>
      <c r="Y132" s="15">
        <f t="shared" si="60"/>
        <v>5</v>
      </c>
      <c r="Z132" s="149">
        <f t="shared" si="61"/>
        <v>15</v>
      </c>
    </row>
    <row r="133" spans="1:26" s="123" customFormat="1" ht="42" customHeight="1" x14ac:dyDescent="0.3">
      <c r="A133" s="10">
        <v>5</v>
      </c>
      <c r="B133" s="11"/>
      <c r="C133" s="30" t="s">
        <v>40</v>
      </c>
      <c r="D133" s="13">
        <v>1500</v>
      </c>
      <c r="E133" s="16"/>
      <c r="F133" s="17"/>
      <c r="G133" s="14">
        <v>0</v>
      </c>
      <c r="H133" s="14">
        <v>120</v>
      </c>
      <c r="I133" s="91">
        <v>8</v>
      </c>
      <c r="J133" s="88">
        <v>150</v>
      </c>
      <c r="K133" s="14">
        <v>50</v>
      </c>
      <c r="L133" s="15">
        <f t="shared" si="52"/>
        <v>18.75</v>
      </c>
      <c r="M133" s="15">
        <f t="shared" si="53"/>
        <v>6.25</v>
      </c>
      <c r="N133" s="94">
        <f t="shared" si="54"/>
        <v>25</v>
      </c>
      <c r="O133" s="88">
        <v>200</v>
      </c>
      <c r="P133" s="14">
        <v>80</v>
      </c>
      <c r="Q133" s="15">
        <f t="shared" si="55"/>
        <v>25</v>
      </c>
      <c r="R133" s="15">
        <f t="shared" si="56"/>
        <v>10</v>
      </c>
      <c r="S133" s="94">
        <f t="shared" si="57"/>
        <v>35</v>
      </c>
      <c r="T133" s="88">
        <v>36</v>
      </c>
      <c r="U133" s="14">
        <v>100</v>
      </c>
      <c r="V133" s="14">
        <v>25</v>
      </c>
      <c r="W133" s="15">
        <f t="shared" si="58"/>
        <v>2.7777777777777777</v>
      </c>
      <c r="X133" s="15">
        <f t="shared" si="59"/>
        <v>0.69444444444444442</v>
      </c>
      <c r="Y133" s="15">
        <f t="shared" si="60"/>
        <v>3.4722222222222223</v>
      </c>
      <c r="Z133" s="149">
        <f t="shared" si="61"/>
        <v>22.5</v>
      </c>
    </row>
    <row r="134" spans="1:26" s="123" customFormat="1" ht="42" customHeight="1" x14ac:dyDescent="0.3">
      <c r="A134" s="10">
        <v>5</v>
      </c>
      <c r="B134" s="11"/>
      <c r="C134" s="30" t="s">
        <v>111</v>
      </c>
      <c r="D134" s="13">
        <v>1000</v>
      </c>
      <c r="E134" s="16"/>
      <c r="F134" s="17"/>
      <c r="G134" s="14">
        <v>1</v>
      </c>
      <c r="H134" s="14">
        <v>80</v>
      </c>
      <c r="I134" s="91">
        <v>12</v>
      </c>
      <c r="J134" s="88">
        <v>150</v>
      </c>
      <c r="K134" s="14">
        <v>50</v>
      </c>
      <c r="L134" s="15">
        <f t="shared" si="52"/>
        <v>12.5</v>
      </c>
      <c r="M134" s="15">
        <f t="shared" si="53"/>
        <v>4.166666666666667</v>
      </c>
      <c r="N134" s="94">
        <f t="shared" si="54"/>
        <v>16.666666666666668</v>
      </c>
      <c r="O134" s="88">
        <v>250</v>
      </c>
      <c r="P134" s="14">
        <v>90</v>
      </c>
      <c r="Q134" s="15">
        <f t="shared" si="55"/>
        <v>20.833333333333332</v>
      </c>
      <c r="R134" s="15">
        <f t="shared" si="56"/>
        <v>7.5</v>
      </c>
      <c r="S134" s="94">
        <f t="shared" si="57"/>
        <v>28.333333333333332</v>
      </c>
      <c r="T134" s="88">
        <v>10</v>
      </c>
      <c r="U134" s="14">
        <v>40</v>
      </c>
      <c r="V134" s="14">
        <v>8</v>
      </c>
      <c r="W134" s="15">
        <f t="shared" si="58"/>
        <v>4</v>
      </c>
      <c r="X134" s="15">
        <f t="shared" si="59"/>
        <v>0.8</v>
      </c>
      <c r="Y134" s="15">
        <f t="shared" si="60"/>
        <v>4.8</v>
      </c>
      <c r="Z134" s="149">
        <f t="shared" si="61"/>
        <v>10.416666666666666</v>
      </c>
    </row>
    <row r="135" spans="1:26" s="123" customFormat="1" ht="42" customHeight="1" x14ac:dyDescent="0.3">
      <c r="A135" s="108">
        <v>4</v>
      </c>
      <c r="B135" s="109"/>
      <c r="C135" s="125" t="s">
        <v>140</v>
      </c>
      <c r="D135" s="111">
        <v>100</v>
      </c>
      <c r="E135" s="112"/>
      <c r="F135" s="113"/>
      <c r="G135" s="114">
        <v>0</v>
      </c>
      <c r="H135" s="114"/>
      <c r="I135" s="115" t="s">
        <v>176</v>
      </c>
      <c r="J135" s="116"/>
      <c r="K135" s="114"/>
      <c r="L135" s="117"/>
      <c r="M135" s="117"/>
      <c r="N135" s="118"/>
      <c r="O135" s="116"/>
      <c r="P135" s="114"/>
      <c r="Q135" s="117"/>
      <c r="R135" s="117"/>
      <c r="S135" s="118"/>
      <c r="T135" s="116">
        <v>4</v>
      </c>
      <c r="U135" s="114">
        <v>4</v>
      </c>
      <c r="V135" s="114">
        <v>2</v>
      </c>
      <c r="W135" s="117">
        <f t="shared" si="58"/>
        <v>1</v>
      </c>
      <c r="X135" s="117">
        <f t="shared" si="59"/>
        <v>0.5</v>
      </c>
      <c r="Y135" s="117">
        <f t="shared" si="60"/>
        <v>1.5</v>
      </c>
      <c r="Z135" s="148">
        <f t="shared" si="61"/>
        <v>4.166666666666667</v>
      </c>
    </row>
    <row r="136" spans="1:26" ht="42" customHeight="1" x14ac:dyDescent="0.3">
      <c r="A136" s="108">
        <v>0</v>
      </c>
      <c r="B136" s="109"/>
      <c r="C136" s="110" t="s">
        <v>19</v>
      </c>
      <c r="D136" s="111">
        <v>100000</v>
      </c>
      <c r="E136" s="112"/>
      <c r="F136" s="113"/>
      <c r="G136" s="114">
        <v>0</v>
      </c>
      <c r="H136" s="114"/>
      <c r="I136" s="115" t="s">
        <v>176</v>
      </c>
      <c r="J136" s="116"/>
      <c r="K136" s="114"/>
      <c r="L136" s="117"/>
      <c r="M136" s="117"/>
      <c r="N136" s="118"/>
      <c r="O136" s="116"/>
      <c r="P136" s="114"/>
      <c r="Q136" s="117"/>
      <c r="R136" s="117"/>
      <c r="S136" s="118"/>
      <c r="T136" s="116">
        <v>12</v>
      </c>
      <c r="U136" s="114">
        <v>320</v>
      </c>
      <c r="V136" s="114">
        <v>515</v>
      </c>
      <c r="W136" s="124">
        <f t="shared" si="58"/>
        <v>26.666666666666668</v>
      </c>
      <c r="X136" s="120">
        <f t="shared" si="59"/>
        <v>42.916666666666664</v>
      </c>
      <c r="Y136" s="121">
        <f t="shared" si="60"/>
        <v>69.583333333333329</v>
      </c>
      <c r="Z136" s="122">
        <f t="shared" si="61"/>
        <v>156.25</v>
      </c>
    </row>
    <row r="137" spans="1:26" s="76" customFormat="1" ht="42" customHeight="1" x14ac:dyDescent="0.3">
      <c r="A137" s="108">
        <v>0</v>
      </c>
      <c r="B137" s="109"/>
      <c r="C137" s="110" t="s">
        <v>139</v>
      </c>
      <c r="D137" s="111">
        <v>100</v>
      </c>
      <c r="E137" s="112"/>
      <c r="F137" s="113"/>
      <c r="G137" s="114">
        <v>0</v>
      </c>
      <c r="H137" s="114"/>
      <c r="I137" s="115" t="s">
        <v>176</v>
      </c>
      <c r="J137" s="116"/>
      <c r="K137" s="114"/>
      <c r="L137" s="117"/>
      <c r="M137" s="117"/>
      <c r="N137" s="118"/>
      <c r="O137" s="116"/>
      <c r="P137" s="114"/>
      <c r="Q137" s="117"/>
      <c r="R137" s="117"/>
      <c r="S137" s="118"/>
      <c r="T137" s="116">
        <v>0.25</v>
      </c>
      <c r="U137" s="114">
        <v>4</v>
      </c>
      <c r="V137" s="114">
        <v>2</v>
      </c>
      <c r="W137" s="117">
        <f t="shared" si="58"/>
        <v>16</v>
      </c>
      <c r="X137" s="117">
        <f t="shared" si="59"/>
        <v>8</v>
      </c>
      <c r="Y137" s="117">
        <f t="shared" si="60"/>
        <v>24</v>
      </c>
      <c r="Z137" s="148">
        <f t="shared" si="61"/>
        <v>0.26041666666666669</v>
      </c>
    </row>
    <row r="138" spans="1:26" s="76" customFormat="1" ht="42" customHeight="1" x14ac:dyDescent="0.3">
      <c r="A138" s="64">
        <v>0</v>
      </c>
      <c r="B138" s="65"/>
      <c r="C138" s="54" t="s">
        <v>462</v>
      </c>
      <c r="D138" s="57"/>
      <c r="E138" s="63"/>
      <c r="F138" s="59"/>
      <c r="G138" s="159" t="s">
        <v>456</v>
      </c>
      <c r="H138" s="60"/>
      <c r="I138" s="92">
        <v>15</v>
      </c>
      <c r="J138" s="89">
        <v>255</v>
      </c>
      <c r="K138" s="60">
        <v>85</v>
      </c>
      <c r="L138" s="61">
        <f>J138/I138</f>
        <v>17</v>
      </c>
      <c r="M138" s="61">
        <f>K138/I138</f>
        <v>5.666666666666667</v>
      </c>
      <c r="N138" s="96">
        <f>L138+M138</f>
        <v>22.666666666666668</v>
      </c>
      <c r="O138" s="89">
        <v>400</v>
      </c>
      <c r="P138" s="60">
        <v>125</v>
      </c>
      <c r="Q138" s="61">
        <f>O138/I138</f>
        <v>26.666666666666668</v>
      </c>
      <c r="R138" s="61">
        <f>P138/I138</f>
        <v>8.3333333333333339</v>
      </c>
      <c r="S138" s="96">
        <f>Q138+R138</f>
        <v>35</v>
      </c>
      <c r="T138" s="89">
        <v>38</v>
      </c>
      <c r="U138" s="60">
        <v>350</v>
      </c>
      <c r="V138" s="60">
        <v>50</v>
      </c>
      <c r="W138" s="61">
        <f t="shared" si="58"/>
        <v>9.2105263157894743</v>
      </c>
      <c r="X138" s="61">
        <f t="shared" si="59"/>
        <v>1.3157894736842106</v>
      </c>
      <c r="Y138" s="61">
        <f t="shared" si="60"/>
        <v>10.526315789473685</v>
      </c>
      <c r="Z138" s="101" t="str">
        <f t="shared" si="61"/>
        <v>-</v>
      </c>
    </row>
    <row r="139" spans="1:26" s="76" customFormat="1" ht="42" customHeight="1" x14ac:dyDescent="0.3">
      <c r="A139" s="64">
        <v>0</v>
      </c>
      <c r="B139" s="65"/>
      <c r="C139" s="54" t="s">
        <v>464</v>
      </c>
      <c r="D139" s="57"/>
      <c r="E139" s="63"/>
      <c r="F139" s="59"/>
      <c r="G139" s="159" t="s">
        <v>456</v>
      </c>
      <c r="H139" s="60"/>
      <c r="I139" s="92">
        <v>72</v>
      </c>
      <c r="J139" s="89">
        <v>825</v>
      </c>
      <c r="K139" s="60">
        <v>975</v>
      </c>
      <c r="L139" s="61">
        <f>J139/I139</f>
        <v>11.458333333333334</v>
      </c>
      <c r="M139" s="61">
        <f>K139/I139</f>
        <v>13.541666666666666</v>
      </c>
      <c r="N139" s="96">
        <f>L139+M139</f>
        <v>25</v>
      </c>
      <c r="O139" s="89">
        <v>1050</v>
      </c>
      <c r="P139" s="60">
        <v>1200</v>
      </c>
      <c r="Q139" s="61">
        <f>O139/I139</f>
        <v>14.583333333333334</v>
      </c>
      <c r="R139" s="61">
        <f>P139/I139</f>
        <v>16.666666666666668</v>
      </c>
      <c r="S139" s="96">
        <f>Q139+R139</f>
        <v>31.25</v>
      </c>
      <c r="T139" s="89">
        <v>60</v>
      </c>
      <c r="U139" s="60">
        <v>600</v>
      </c>
      <c r="V139" s="60">
        <v>675</v>
      </c>
      <c r="W139" s="61">
        <f t="shared" si="58"/>
        <v>10</v>
      </c>
      <c r="X139" s="61">
        <f t="shared" si="59"/>
        <v>11.25</v>
      </c>
      <c r="Y139" s="61">
        <f t="shared" si="60"/>
        <v>21.25</v>
      </c>
      <c r="Z139" s="101" t="str">
        <f t="shared" si="61"/>
        <v>-</v>
      </c>
    </row>
    <row r="140" spans="1:26" s="76" customFormat="1" ht="42" customHeight="1" x14ac:dyDescent="0.3">
      <c r="A140" s="64">
        <v>0</v>
      </c>
      <c r="B140" s="65"/>
      <c r="C140" s="54" t="s">
        <v>508</v>
      </c>
      <c r="D140" s="57"/>
      <c r="E140" s="63"/>
      <c r="F140" s="59"/>
      <c r="G140" s="159" t="s">
        <v>506</v>
      </c>
      <c r="H140" s="60"/>
      <c r="I140" s="92">
        <v>48</v>
      </c>
      <c r="J140" s="89">
        <v>950</v>
      </c>
      <c r="K140" s="60">
        <v>275</v>
      </c>
      <c r="L140" s="61">
        <f>J140/I140</f>
        <v>19.791666666666668</v>
      </c>
      <c r="M140" s="61">
        <f>K140/I140</f>
        <v>5.729166666666667</v>
      </c>
      <c r="N140" s="96">
        <f>L140+M140</f>
        <v>25.520833333333336</v>
      </c>
      <c r="O140" s="89">
        <v>825</v>
      </c>
      <c r="P140" s="60">
        <v>280</v>
      </c>
      <c r="Q140" s="61">
        <f>O140/I140</f>
        <v>17.1875</v>
      </c>
      <c r="R140" s="61">
        <f>P140/I140</f>
        <v>5.833333333333333</v>
      </c>
      <c r="S140" s="96">
        <f>Q140+R140</f>
        <v>23.020833333333332</v>
      </c>
      <c r="T140" s="89">
        <v>48</v>
      </c>
      <c r="U140" s="60">
        <v>500</v>
      </c>
      <c r="V140" s="60">
        <v>100</v>
      </c>
      <c r="W140" s="61">
        <f t="shared" si="58"/>
        <v>10.416666666666666</v>
      </c>
      <c r="X140" s="61">
        <f t="shared" si="59"/>
        <v>2.0833333333333335</v>
      </c>
      <c r="Y140" s="61">
        <f t="shared" si="60"/>
        <v>12.5</v>
      </c>
      <c r="Z140" s="101" t="str">
        <f t="shared" si="61"/>
        <v>-</v>
      </c>
    </row>
    <row r="141" spans="1:26" s="76" customFormat="1" ht="42" customHeight="1" x14ac:dyDescent="0.3">
      <c r="A141" s="64">
        <v>0</v>
      </c>
      <c r="B141" s="65"/>
      <c r="C141" s="79" t="s">
        <v>454</v>
      </c>
      <c r="D141" s="57"/>
      <c r="E141" s="63"/>
      <c r="F141" s="59"/>
      <c r="G141" s="159" t="s">
        <v>456</v>
      </c>
      <c r="H141" s="60"/>
      <c r="I141" s="92" t="s">
        <v>453</v>
      </c>
      <c r="J141" s="89"/>
      <c r="K141" s="60"/>
      <c r="L141" s="61"/>
      <c r="M141" s="61"/>
      <c r="N141" s="96"/>
      <c r="O141" s="89"/>
      <c r="P141" s="60"/>
      <c r="Q141" s="61"/>
      <c r="R141" s="61"/>
      <c r="S141" s="96"/>
      <c r="T141" s="89">
        <v>6</v>
      </c>
      <c r="U141" s="60">
        <v>375</v>
      </c>
      <c r="V141" s="60">
        <v>260</v>
      </c>
      <c r="W141" s="69">
        <f t="shared" si="58"/>
        <v>62.5</v>
      </c>
      <c r="X141" s="66">
        <f t="shared" si="59"/>
        <v>43.333333333333336</v>
      </c>
      <c r="Y141" s="68">
        <f t="shared" si="60"/>
        <v>105.83333333333334</v>
      </c>
      <c r="Z141" s="101" t="str">
        <f t="shared" si="61"/>
        <v>-</v>
      </c>
    </row>
    <row r="142" spans="1:26" s="76" customFormat="1" ht="42" customHeight="1" x14ac:dyDescent="0.3">
      <c r="A142" s="64">
        <v>0</v>
      </c>
      <c r="B142" s="65"/>
      <c r="C142" s="54" t="s">
        <v>461</v>
      </c>
      <c r="D142" s="57"/>
      <c r="E142" s="63"/>
      <c r="F142" s="59"/>
      <c r="G142" s="159" t="s">
        <v>456</v>
      </c>
      <c r="H142" s="60"/>
      <c r="I142" s="92">
        <v>15</v>
      </c>
      <c r="J142" s="89">
        <v>1565</v>
      </c>
      <c r="K142" s="60">
        <v>1</v>
      </c>
      <c r="L142" s="69">
        <f>J142/I142</f>
        <v>104.33333333333333</v>
      </c>
      <c r="M142" s="61">
        <f>K142/I142</f>
        <v>6.6666666666666666E-2</v>
      </c>
      <c r="N142" s="98">
        <f>L142+M142</f>
        <v>104.39999999999999</v>
      </c>
      <c r="O142" s="89">
        <v>1123</v>
      </c>
      <c r="P142" s="60">
        <v>525</v>
      </c>
      <c r="Q142" s="69">
        <f>O142/I142</f>
        <v>74.86666666666666</v>
      </c>
      <c r="R142" s="61">
        <f>P142/I142</f>
        <v>35</v>
      </c>
      <c r="S142" s="98">
        <f>Q142+R142</f>
        <v>109.86666666666666</v>
      </c>
      <c r="T142" s="89">
        <v>28</v>
      </c>
      <c r="U142" s="60">
        <v>760</v>
      </c>
      <c r="V142" s="60">
        <v>355</v>
      </c>
      <c r="W142" s="69">
        <f t="shared" si="58"/>
        <v>27.142857142857142</v>
      </c>
      <c r="X142" s="61">
        <f t="shared" si="59"/>
        <v>12.678571428571429</v>
      </c>
      <c r="Y142" s="61">
        <f t="shared" si="60"/>
        <v>39.821428571428569</v>
      </c>
      <c r="Z142" s="101" t="str">
        <f t="shared" si="61"/>
        <v>-</v>
      </c>
    </row>
    <row r="143" spans="1:26" s="76" customFormat="1" ht="42" customHeight="1" x14ac:dyDescent="0.3">
      <c r="A143" s="64">
        <v>0</v>
      </c>
      <c r="B143" s="65"/>
      <c r="C143" s="54" t="s">
        <v>465</v>
      </c>
      <c r="D143" s="57"/>
      <c r="E143" s="63"/>
      <c r="F143" s="59"/>
      <c r="G143" s="159" t="s">
        <v>456</v>
      </c>
      <c r="H143" s="60"/>
      <c r="I143" s="92">
        <v>60</v>
      </c>
      <c r="J143" s="89">
        <v>600</v>
      </c>
      <c r="K143" s="60">
        <v>375</v>
      </c>
      <c r="L143" s="61">
        <f>J143/I143</f>
        <v>10</v>
      </c>
      <c r="M143" s="61">
        <f>K143/I143</f>
        <v>6.25</v>
      </c>
      <c r="N143" s="96">
        <f>L143+M143</f>
        <v>16.25</v>
      </c>
      <c r="O143" s="89">
        <v>900</v>
      </c>
      <c r="P143" s="60">
        <v>640</v>
      </c>
      <c r="Q143" s="61">
        <f>O143/I143</f>
        <v>15</v>
      </c>
      <c r="R143" s="61">
        <f>P143/I143</f>
        <v>10.666666666666666</v>
      </c>
      <c r="S143" s="96">
        <f>Q143+R143</f>
        <v>25.666666666666664</v>
      </c>
      <c r="T143" s="89">
        <v>48</v>
      </c>
      <c r="U143" s="60">
        <v>560</v>
      </c>
      <c r="V143" s="60">
        <v>450</v>
      </c>
      <c r="W143" s="61">
        <f t="shared" si="58"/>
        <v>11.666666666666666</v>
      </c>
      <c r="X143" s="61">
        <f t="shared" si="59"/>
        <v>9.375</v>
      </c>
      <c r="Y143" s="61">
        <f t="shared" si="60"/>
        <v>21.041666666666664</v>
      </c>
      <c r="Z143" s="101" t="str">
        <f t="shared" si="61"/>
        <v>-</v>
      </c>
    </row>
    <row r="144" spans="1:26" ht="42" customHeight="1" x14ac:dyDescent="0.3">
      <c r="A144" s="64">
        <v>0</v>
      </c>
      <c r="B144" s="65"/>
      <c r="C144" s="54" t="s">
        <v>463</v>
      </c>
      <c r="D144" s="57"/>
      <c r="E144" s="63"/>
      <c r="F144" s="59"/>
      <c r="G144" s="159" t="s">
        <v>456</v>
      </c>
      <c r="H144" s="60"/>
      <c r="I144" s="92">
        <v>24</v>
      </c>
      <c r="J144" s="89">
        <v>425</v>
      </c>
      <c r="K144" s="60">
        <v>145</v>
      </c>
      <c r="L144" s="61">
        <f>J144/I144</f>
        <v>17.708333333333332</v>
      </c>
      <c r="M144" s="61">
        <f>K144/I144</f>
        <v>6.041666666666667</v>
      </c>
      <c r="N144" s="96">
        <f>L144+M144</f>
        <v>23.75</v>
      </c>
      <c r="O144" s="89">
        <v>1010</v>
      </c>
      <c r="P144" s="60">
        <v>255</v>
      </c>
      <c r="Q144" s="61">
        <f>O144/I144</f>
        <v>42.083333333333336</v>
      </c>
      <c r="R144" s="61">
        <f>P144/I144</f>
        <v>10.625</v>
      </c>
      <c r="S144" s="96">
        <f>Q144+R144</f>
        <v>52.708333333333336</v>
      </c>
      <c r="T144" s="89">
        <v>72</v>
      </c>
      <c r="U144" s="60">
        <v>750</v>
      </c>
      <c r="V144" s="60">
        <v>150</v>
      </c>
      <c r="W144" s="61">
        <f t="shared" si="58"/>
        <v>10.416666666666666</v>
      </c>
      <c r="X144" s="61">
        <f t="shared" si="59"/>
        <v>2.0833333333333335</v>
      </c>
      <c r="Y144" s="61">
        <f t="shared" si="60"/>
        <v>12.5</v>
      </c>
      <c r="Z144" s="101" t="str">
        <f t="shared" si="61"/>
        <v>-</v>
      </c>
    </row>
    <row r="145" spans="1:26" s="76" customFormat="1" ht="42" customHeight="1" x14ac:dyDescent="0.3">
      <c r="A145" s="64">
        <v>0</v>
      </c>
      <c r="B145" s="65"/>
      <c r="C145" s="54" t="s">
        <v>460</v>
      </c>
      <c r="D145" s="57"/>
      <c r="E145" s="63"/>
      <c r="F145" s="59"/>
      <c r="G145" s="159" t="s">
        <v>456</v>
      </c>
      <c r="H145" s="60"/>
      <c r="I145" s="92">
        <v>18</v>
      </c>
      <c r="J145" s="89">
        <v>475</v>
      </c>
      <c r="K145" s="60">
        <v>220</v>
      </c>
      <c r="L145" s="61">
        <f>J145/I145</f>
        <v>26.388888888888889</v>
      </c>
      <c r="M145" s="61">
        <f>K145/I145</f>
        <v>12.222222222222221</v>
      </c>
      <c r="N145" s="96">
        <f>L145+M145</f>
        <v>38.611111111111114</v>
      </c>
      <c r="O145" s="89">
        <v>2085</v>
      </c>
      <c r="P145" s="60">
        <v>1</v>
      </c>
      <c r="Q145" s="69">
        <f>O145/I145</f>
        <v>115.83333333333333</v>
      </c>
      <c r="R145" s="61">
        <f>P145/I145</f>
        <v>5.5555555555555552E-2</v>
      </c>
      <c r="S145" s="98">
        <f>Q145+R145</f>
        <v>115.88888888888889</v>
      </c>
      <c r="T145" s="89">
        <v>26</v>
      </c>
      <c r="U145" s="60">
        <v>1410</v>
      </c>
      <c r="V145" s="60">
        <v>1</v>
      </c>
      <c r="W145" s="69">
        <f t="shared" si="58"/>
        <v>54.230769230769234</v>
      </c>
      <c r="X145" s="61">
        <f t="shared" si="59"/>
        <v>3.8461538461538464E-2</v>
      </c>
      <c r="Y145" s="67">
        <f t="shared" si="60"/>
        <v>54.269230769230774</v>
      </c>
      <c r="Z145" s="101" t="str">
        <f t="shared" si="61"/>
        <v>-</v>
      </c>
    </row>
    <row r="146" spans="1:26" s="76" customFormat="1" ht="42" customHeight="1" x14ac:dyDescent="0.3">
      <c r="A146" s="64">
        <v>0</v>
      </c>
      <c r="B146" s="65"/>
      <c r="C146" s="54" t="s">
        <v>507</v>
      </c>
      <c r="D146" s="57"/>
      <c r="E146" s="63"/>
      <c r="F146" s="59"/>
      <c r="G146" s="159" t="s">
        <v>506</v>
      </c>
      <c r="H146" s="60"/>
      <c r="I146" s="92">
        <v>36</v>
      </c>
      <c r="J146" s="89">
        <v>1225</v>
      </c>
      <c r="K146" s="60">
        <v>300</v>
      </c>
      <c r="L146" s="61">
        <f>J146/I146</f>
        <v>34.027777777777779</v>
      </c>
      <c r="M146" s="61">
        <f>K146/I146</f>
        <v>8.3333333333333339</v>
      </c>
      <c r="N146" s="96">
        <f>L146+M146</f>
        <v>42.361111111111114</v>
      </c>
      <c r="O146" s="89">
        <v>755</v>
      </c>
      <c r="P146" s="60">
        <v>255</v>
      </c>
      <c r="Q146" s="61">
        <f>O146/I146</f>
        <v>20.972222222222221</v>
      </c>
      <c r="R146" s="61">
        <f>P146/I146</f>
        <v>7.083333333333333</v>
      </c>
      <c r="S146" s="96">
        <f>Q146+R146</f>
        <v>28.055555555555554</v>
      </c>
      <c r="T146" s="89">
        <v>48</v>
      </c>
      <c r="U146" s="60">
        <v>655</v>
      </c>
      <c r="V146" s="60">
        <v>120</v>
      </c>
      <c r="W146" s="61">
        <f t="shared" si="58"/>
        <v>13.645833333333334</v>
      </c>
      <c r="X146" s="61">
        <f t="shared" si="59"/>
        <v>2.5</v>
      </c>
      <c r="Y146" s="61">
        <f t="shared" si="60"/>
        <v>16.145833333333336</v>
      </c>
      <c r="Z146" s="101" t="str">
        <f t="shared" si="61"/>
        <v>-</v>
      </c>
    </row>
    <row r="147" spans="1:26" ht="42" customHeight="1" x14ac:dyDescent="0.3">
      <c r="A147" s="10"/>
      <c r="B147" s="11"/>
      <c r="C147" s="12"/>
      <c r="D147" s="13"/>
      <c r="E147" s="16"/>
      <c r="F147" s="17"/>
      <c r="G147" s="14"/>
      <c r="H147" s="14"/>
      <c r="I147" s="91"/>
      <c r="J147" s="88"/>
      <c r="K147" s="14"/>
      <c r="L147" s="15"/>
      <c r="M147" s="15"/>
      <c r="N147" s="94"/>
      <c r="O147" s="88"/>
      <c r="P147" s="14"/>
      <c r="Q147" s="15"/>
      <c r="R147" s="15"/>
      <c r="S147" s="94"/>
      <c r="T147" s="88"/>
      <c r="U147" s="14"/>
      <c r="V147" s="14"/>
      <c r="W147" s="15"/>
      <c r="X147" s="15"/>
      <c r="Y147" s="15"/>
      <c r="Z147" s="100"/>
    </row>
  </sheetData>
  <sheetProtection formatCells="0" formatColumns="0" formatRows="0" insertColumns="0" insertRows="0" insertHyperlinks="0" deleteColumns="0" deleteRows="0" sort="0" autoFilter="0" pivotTables="0"/>
  <sortState ref="A3:Z146">
    <sortCondition descending="1" ref="A3:A146"/>
    <sortCondition descending="1" ref="D3:D146"/>
    <sortCondition ref="C3:C146"/>
  </sortState>
  <mergeCells count="3">
    <mergeCell ref="J1:N1"/>
    <mergeCell ref="O1:S1"/>
    <mergeCell ref="T1:Z1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64" fitToHeight="0" orientation="landscape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21"/>
  <sheetViews>
    <sheetView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D4" sqref="D4"/>
    </sheetView>
  </sheetViews>
  <sheetFormatPr defaultRowHeight="11.25" x14ac:dyDescent="0.3"/>
  <cols>
    <col min="1" max="1" width="9" style="9" customWidth="1"/>
    <col min="2" max="2" width="7" style="3" customWidth="1"/>
    <col min="3" max="3" width="23.5" style="7" bestFit="1" customWidth="1"/>
    <col min="4" max="4" width="9.25" style="4" bestFit="1" customWidth="1"/>
    <col min="5" max="5" width="7.5" style="8" bestFit="1" customWidth="1"/>
    <col min="6" max="6" width="8" style="1" bestFit="1" customWidth="1"/>
    <col min="7" max="7" width="6.75" style="5" bestFit="1" customWidth="1"/>
    <col min="8" max="8" width="6.5" style="5" bestFit="1" customWidth="1"/>
    <col min="9" max="9" width="6.875" style="5" bestFit="1" customWidth="1"/>
    <col min="10" max="11" width="5.625" style="5" bestFit="1" customWidth="1"/>
    <col min="12" max="12" width="6.375" style="6" bestFit="1" customWidth="1"/>
    <col min="13" max="13" width="5.875" style="6" bestFit="1" customWidth="1"/>
    <col min="14" max="14" width="6.375" style="6" bestFit="1" customWidth="1"/>
    <col min="15" max="16" width="5.625" style="5" bestFit="1" customWidth="1"/>
    <col min="17" max="17" width="6.375" style="6" bestFit="1" customWidth="1"/>
    <col min="18" max="18" width="5.875" style="6" bestFit="1" customWidth="1"/>
    <col min="19" max="19" width="6.375" style="6" bestFit="1" customWidth="1"/>
    <col min="20" max="20" width="6.125" style="5" bestFit="1" customWidth="1"/>
    <col min="21" max="22" width="5.75" style="5" bestFit="1" customWidth="1"/>
    <col min="23" max="25" width="7.125" style="6" bestFit="1" customWidth="1"/>
    <col min="26" max="26" width="7.625" style="3" bestFit="1" customWidth="1"/>
    <col min="27" max="16384" width="9" style="2"/>
  </cols>
  <sheetData>
    <row r="1" spans="1:26" s="29" customFormat="1" ht="17.25" customHeight="1" thickBot="1" x14ac:dyDescent="0.35">
      <c r="A1" s="39" t="s">
        <v>132</v>
      </c>
      <c r="B1" s="40"/>
      <c r="C1" s="40"/>
      <c r="D1" s="40"/>
      <c r="E1" s="41"/>
      <c r="F1" s="22"/>
      <c r="G1" s="23"/>
      <c r="H1" s="22"/>
      <c r="I1" s="23"/>
      <c r="J1" s="164" t="s">
        <v>10</v>
      </c>
      <c r="K1" s="165"/>
      <c r="L1" s="165"/>
      <c r="M1" s="165"/>
      <c r="N1" s="166"/>
      <c r="O1" s="164" t="s">
        <v>12</v>
      </c>
      <c r="P1" s="165"/>
      <c r="Q1" s="165"/>
      <c r="R1" s="165"/>
      <c r="S1" s="166"/>
      <c r="T1" s="164" t="s">
        <v>9</v>
      </c>
      <c r="U1" s="165"/>
      <c r="V1" s="165"/>
      <c r="W1" s="165"/>
      <c r="X1" s="165"/>
      <c r="Y1" s="165"/>
      <c r="Z1" s="166"/>
    </row>
    <row r="2" spans="1:26" s="29" customFormat="1" ht="12" thickBot="1" x14ac:dyDescent="0.35">
      <c r="A2" s="24" t="s">
        <v>0</v>
      </c>
      <c r="B2" s="42" t="s">
        <v>1</v>
      </c>
      <c r="C2" s="42" t="s">
        <v>2</v>
      </c>
      <c r="D2" s="25" t="s">
        <v>25</v>
      </c>
      <c r="E2" s="26" t="s">
        <v>24</v>
      </c>
      <c r="F2" s="22" t="s">
        <v>15</v>
      </c>
      <c r="G2" s="27" t="s">
        <v>18</v>
      </c>
      <c r="H2" s="27" t="s">
        <v>17</v>
      </c>
      <c r="I2" s="27" t="s">
        <v>8</v>
      </c>
      <c r="J2" s="27" t="s">
        <v>3</v>
      </c>
      <c r="K2" s="27" t="s">
        <v>4</v>
      </c>
      <c r="L2" s="28" t="s">
        <v>5</v>
      </c>
      <c r="M2" s="28" t="s">
        <v>6</v>
      </c>
      <c r="N2" s="28" t="s">
        <v>7</v>
      </c>
      <c r="O2" s="27" t="s">
        <v>3</v>
      </c>
      <c r="P2" s="27" t="s">
        <v>4</v>
      </c>
      <c r="Q2" s="28" t="s">
        <v>5</v>
      </c>
      <c r="R2" s="28" t="s">
        <v>6</v>
      </c>
      <c r="S2" s="28" t="s">
        <v>7</v>
      </c>
      <c r="T2" s="27" t="s">
        <v>16</v>
      </c>
      <c r="U2" s="27" t="s">
        <v>3</v>
      </c>
      <c r="V2" s="27" t="s">
        <v>4</v>
      </c>
      <c r="W2" s="28" t="s">
        <v>5</v>
      </c>
      <c r="X2" s="28" t="s">
        <v>6</v>
      </c>
      <c r="Y2" s="28" t="s">
        <v>7</v>
      </c>
      <c r="Z2" s="42" t="s">
        <v>23</v>
      </c>
    </row>
    <row r="3" spans="1:26" ht="42" customHeight="1" x14ac:dyDescent="0.3">
      <c r="A3" s="44">
        <v>42</v>
      </c>
      <c r="B3" s="45"/>
      <c r="C3" s="55" t="s">
        <v>427</v>
      </c>
      <c r="D3" s="19">
        <v>550000</v>
      </c>
      <c r="E3" s="21">
        <v>45</v>
      </c>
      <c r="F3" s="46"/>
      <c r="G3" s="47">
        <v>4</v>
      </c>
      <c r="H3" s="47">
        <v>12800</v>
      </c>
      <c r="I3" s="83">
        <v>28</v>
      </c>
      <c r="J3" s="81">
        <v>1275</v>
      </c>
      <c r="K3" s="47">
        <v>1615</v>
      </c>
      <c r="L3" s="43">
        <f>IFERROR(J3/I3, "-")</f>
        <v>45.535714285714285</v>
      </c>
      <c r="M3" s="43">
        <f>IFERROR(K3/I3, "-")</f>
        <v>57.678571428571431</v>
      </c>
      <c r="N3" s="86">
        <f>IFERROR(L3+M3, "-")</f>
        <v>103.21428571428572</v>
      </c>
      <c r="O3" s="81">
        <v>1700</v>
      </c>
      <c r="P3" s="47">
        <v>2150</v>
      </c>
      <c r="Q3" s="43">
        <f>IFERROR(O3/I3, "-")</f>
        <v>60.714285714285715</v>
      </c>
      <c r="R3" s="43">
        <f>IFERROR(P3/I3, "-")</f>
        <v>76.785714285714292</v>
      </c>
      <c r="S3" s="86">
        <f>IFERROR(Q3+R3, "-")</f>
        <v>137.5</v>
      </c>
      <c r="T3" s="81">
        <v>40</v>
      </c>
      <c r="U3" s="47">
        <v>1150</v>
      </c>
      <c r="V3" s="47">
        <v>1455</v>
      </c>
      <c r="W3" s="43">
        <f>IFERROR(U3/T3, "-")</f>
        <v>28.75</v>
      </c>
      <c r="X3" s="43">
        <f>IFERROR(V3/T3, "-")</f>
        <v>36.375</v>
      </c>
      <c r="Y3" s="43">
        <f>IFERROR(W3+X3, "-")</f>
        <v>65.125</v>
      </c>
      <c r="Z3" s="87">
        <f>IFERROR(IF(D3/W3/24=0, "-", D3/W3/24),"-")</f>
        <v>797.10144927536237</v>
      </c>
    </row>
    <row r="4" spans="1:26" ht="42" customHeight="1" x14ac:dyDescent="0.3">
      <c r="A4" s="44">
        <v>40</v>
      </c>
      <c r="B4" s="45"/>
      <c r="C4" s="55" t="s">
        <v>206</v>
      </c>
      <c r="D4" s="19">
        <v>350000</v>
      </c>
      <c r="E4" s="21">
        <v>50</v>
      </c>
      <c r="F4" s="46"/>
      <c r="G4" s="103" t="s">
        <v>300</v>
      </c>
      <c r="H4" s="103" t="s">
        <v>300</v>
      </c>
      <c r="I4" s="83">
        <v>18</v>
      </c>
      <c r="J4" s="81">
        <v>1390</v>
      </c>
      <c r="K4" s="47">
        <v>915</v>
      </c>
      <c r="L4" s="43">
        <f>IFERROR(J4/I4, "-")</f>
        <v>77.222222222222229</v>
      </c>
      <c r="M4" s="43">
        <f>IFERROR(K4/I4, "-")</f>
        <v>50.833333333333336</v>
      </c>
      <c r="N4" s="86">
        <f>IFERROR(L4+M4, "-")</f>
        <v>128.05555555555557</v>
      </c>
      <c r="O4" s="81">
        <v>1850</v>
      </c>
      <c r="P4" s="47">
        <v>1220</v>
      </c>
      <c r="Q4" s="43">
        <f>IFERROR(O4/I4, "-")</f>
        <v>102.77777777777777</v>
      </c>
      <c r="R4" s="43">
        <f>IFERROR(P4/I4, "-")</f>
        <v>67.777777777777771</v>
      </c>
      <c r="S4" s="86">
        <f>IFERROR(Q4+R4, "-")</f>
        <v>170.55555555555554</v>
      </c>
      <c r="T4" s="102" t="s">
        <v>300</v>
      </c>
      <c r="U4" s="103" t="s">
        <v>300</v>
      </c>
      <c r="V4" s="103" t="s">
        <v>300</v>
      </c>
      <c r="W4" s="43" t="str">
        <f>IFERROR(U4/T4, "-")</f>
        <v>-</v>
      </c>
      <c r="X4" s="43" t="str">
        <f>IFERROR(V4/T4, "-")</f>
        <v>-</v>
      </c>
      <c r="Y4" s="43" t="str">
        <f>IFERROR(W4+X4, "-")</f>
        <v>-</v>
      </c>
      <c r="Z4" s="87" t="str">
        <f>IFERROR(IF(D4/W4/24=0, "-", D4/W4/24),"-")</f>
        <v>-</v>
      </c>
    </row>
    <row r="5" spans="1:26" ht="42" customHeight="1" x14ac:dyDescent="0.3">
      <c r="A5" s="44">
        <v>39</v>
      </c>
      <c r="B5" s="45"/>
      <c r="C5" s="55" t="s">
        <v>260</v>
      </c>
      <c r="D5" s="19">
        <v>425000</v>
      </c>
      <c r="E5" s="21">
        <v>40</v>
      </c>
      <c r="F5" s="46"/>
      <c r="G5" s="47">
        <v>32</v>
      </c>
      <c r="H5" s="47">
        <v>9900</v>
      </c>
      <c r="I5" s="83">
        <v>48</v>
      </c>
      <c r="J5" s="81">
        <v>2100</v>
      </c>
      <c r="K5" s="47">
        <v>2700</v>
      </c>
      <c r="L5" s="43">
        <f>IFERROR(J5/I5, "-")</f>
        <v>43.75</v>
      </c>
      <c r="M5" s="43">
        <f>IFERROR(K5/I5, "-")</f>
        <v>56.25</v>
      </c>
      <c r="N5" s="86">
        <f>IFERROR(L5+M5, "-")</f>
        <v>100</v>
      </c>
      <c r="O5" s="81">
        <v>2800</v>
      </c>
      <c r="P5" s="47">
        <v>3600</v>
      </c>
      <c r="Q5" s="43">
        <f>IFERROR(O5/I5, "-")</f>
        <v>58.333333333333336</v>
      </c>
      <c r="R5" s="43">
        <f>IFERROR(P5/I5, "-")</f>
        <v>75</v>
      </c>
      <c r="S5" s="86">
        <f>IFERROR(Q5+R5, "-")</f>
        <v>133.33333333333334</v>
      </c>
      <c r="T5" s="102" t="s">
        <v>300</v>
      </c>
      <c r="U5" s="103" t="s">
        <v>300</v>
      </c>
      <c r="V5" s="103" t="s">
        <v>300</v>
      </c>
      <c r="W5" s="43" t="str">
        <f>IFERROR(U5/T5, "-")</f>
        <v>-</v>
      </c>
      <c r="X5" s="43" t="str">
        <f>IFERROR(V5/T5, "-")</f>
        <v>-</v>
      </c>
      <c r="Y5" s="43" t="str">
        <f>IFERROR(W5+X5, "-")</f>
        <v>-</v>
      </c>
      <c r="Z5" s="87" t="str">
        <f>IFERROR(IF(D5/W5/24=0, "-", D5/W5/24),"-")</f>
        <v>-</v>
      </c>
    </row>
    <row r="6" spans="1:26" ht="42" customHeight="1" x14ac:dyDescent="0.3">
      <c r="A6" s="44">
        <v>38</v>
      </c>
      <c r="B6" s="45"/>
      <c r="C6" s="55" t="s">
        <v>201</v>
      </c>
      <c r="D6" s="19">
        <v>490000</v>
      </c>
      <c r="E6" s="21">
        <v>49</v>
      </c>
      <c r="F6" s="46"/>
      <c r="G6" s="47">
        <v>36</v>
      </c>
      <c r="H6" s="47">
        <v>11500</v>
      </c>
      <c r="I6" s="83">
        <v>40</v>
      </c>
      <c r="J6" s="81">
        <v>3000</v>
      </c>
      <c r="K6" s="47">
        <v>750</v>
      </c>
      <c r="L6" s="43">
        <f>IFERROR(J6/I6, "-")</f>
        <v>75</v>
      </c>
      <c r="M6" s="43">
        <f>IFERROR(K6/I6, "-")</f>
        <v>18.75</v>
      </c>
      <c r="N6" s="86">
        <f>IFERROR(L6+M6, "-")</f>
        <v>93.75</v>
      </c>
      <c r="O6" s="81">
        <v>4000</v>
      </c>
      <c r="P6" s="47">
        <v>1000</v>
      </c>
      <c r="Q6" s="43">
        <f>IFERROR(O6/I6, "-")</f>
        <v>100</v>
      </c>
      <c r="R6" s="43">
        <f>IFERROR(P6/I6, "-")</f>
        <v>25</v>
      </c>
      <c r="S6" s="86">
        <f>IFERROR(Q6+R6, "-")</f>
        <v>125</v>
      </c>
      <c r="T6" s="102" t="s">
        <v>300</v>
      </c>
      <c r="U6" s="103" t="s">
        <v>300</v>
      </c>
      <c r="V6" s="103" t="s">
        <v>300</v>
      </c>
      <c r="W6" s="43" t="str">
        <f>IFERROR(U6/T6, "-")</f>
        <v>-</v>
      </c>
      <c r="X6" s="43" t="str">
        <f>IFERROR(V6/T6, "-")</f>
        <v>-</v>
      </c>
      <c r="Y6" s="43" t="str">
        <f>IFERROR(W6+X6, "-")</f>
        <v>-</v>
      </c>
      <c r="Z6" s="87" t="str">
        <f>IFERROR(IF(D6/W6/24=0, "-", D6/W6/24),"-")</f>
        <v>-</v>
      </c>
    </row>
    <row r="7" spans="1:26" ht="42" customHeight="1" x14ac:dyDescent="0.3">
      <c r="A7" s="44">
        <v>37</v>
      </c>
      <c r="B7" s="45"/>
      <c r="C7" s="50" t="s">
        <v>324</v>
      </c>
      <c r="D7" s="19">
        <v>385000</v>
      </c>
      <c r="E7" s="21">
        <v>30</v>
      </c>
      <c r="F7" s="46"/>
      <c r="G7" s="47">
        <v>5</v>
      </c>
      <c r="H7" s="47">
        <v>8550</v>
      </c>
      <c r="I7" s="83">
        <v>20</v>
      </c>
      <c r="J7" s="81">
        <v>800</v>
      </c>
      <c r="K7" s="47">
        <v>900</v>
      </c>
      <c r="L7" s="43">
        <f>IFERROR(J7/I7, "-")</f>
        <v>40</v>
      </c>
      <c r="M7" s="43">
        <f>IFERROR(K7/I7, "-")</f>
        <v>45</v>
      </c>
      <c r="N7" s="86">
        <f>IFERROR(L7+M7, "-")</f>
        <v>85</v>
      </c>
      <c r="O7" s="81">
        <v>1050</v>
      </c>
      <c r="P7" s="47">
        <v>1200</v>
      </c>
      <c r="Q7" s="43">
        <f>IFERROR(O7/I7, "-")</f>
        <v>52.5</v>
      </c>
      <c r="R7" s="43">
        <f>IFERROR(P7/I7, "-")</f>
        <v>60</v>
      </c>
      <c r="S7" s="86">
        <f>IFERROR(Q7+R7, "-")</f>
        <v>112.5</v>
      </c>
      <c r="T7" s="102" t="s">
        <v>300</v>
      </c>
      <c r="U7" s="103" t="s">
        <v>300</v>
      </c>
      <c r="V7" s="103" t="s">
        <v>300</v>
      </c>
      <c r="W7" s="43" t="str">
        <f>IFERROR(U7/T7, "-")</f>
        <v>-</v>
      </c>
      <c r="X7" s="43" t="str">
        <f>IFERROR(V7/T7, "-")</f>
        <v>-</v>
      </c>
      <c r="Y7" s="43" t="str">
        <f>IFERROR(W7+X7, "-")</f>
        <v>-</v>
      </c>
      <c r="Z7" s="87" t="str">
        <f>IFERROR(IF(D7/W7/24=0, "-", D7/W7/24),"-")</f>
        <v>-</v>
      </c>
    </row>
    <row r="8" spans="1:26" ht="42" customHeight="1" x14ac:dyDescent="0.3">
      <c r="A8" s="44">
        <v>36</v>
      </c>
      <c r="B8" s="45"/>
      <c r="C8" s="55" t="s">
        <v>261</v>
      </c>
      <c r="D8" s="19">
        <v>315000</v>
      </c>
      <c r="E8" s="21">
        <v>35</v>
      </c>
      <c r="F8" s="46"/>
      <c r="G8" s="47">
        <v>18</v>
      </c>
      <c r="H8" s="47">
        <v>7000</v>
      </c>
      <c r="I8" s="83">
        <v>24</v>
      </c>
      <c r="J8" s="81">
        <v>975</v>
      </c>
      <c r="K8" s="47">
        <v>1310</v>
      </c>
      <c r="L8" s="43">
        <f>IFERROR(J8/I8, "-")</f>
        <v>40.625</v>
      </c>
      <c r="M8" s="43">
        <f>IFERROR(K8/I8, "-")</f>
        <v>54.583333333333336</v>
      </c>
      <c r="N8" s="86">
        <f>IFERROR(L8+M8, "-")</f>
        <v>95.208333333333343</v>
      </c>
      <c r="O8" s="81">
        <v>1300</v>
      </c>
      <c r="P8" s="47">
        <v>1750</v>
      </c>
      <c r="Q8" s="43">
        <f>IFERROR(O8/I8, "-")</f>
        <v>54.166666666666664</v>
      </c>
      <c r="R8" s="43">
        <f>IFERROR(P8/I8, "-")</f>
        <v>72.916666666666671</v>
      </c>
      <c r="S8" s="86">
        <f>IFERROR(Q8+R8, "-")</f>
        <v>127.08333333333334</v>
      </c>
      <c r="T8" s="81">
        <v>36</v>
      </c>
      <c r="U8" s="103" t="s">
        <v>300</v>
      </c>
      <c r="V8" s="103" t="s">
        <v>300</v>
      </c>
      <c r="W8" s="43" t="str">
        <f>IFERROR(U8/T8, "-")</f>
        <v>-</v>
      </c>
      <c r="X8" s="43" t="str">
        <f>IFERROR(V8/T8, "-")</f>
        <v>-</v>
      </c>
      <c r="Y8" s="43" t="str">
        <f>IFERROR(W8+X8, "-")</f>
        <v>-</v>
      </c>
      <c r="Z8" s="87" t="str">
        <f>IFERROR(IF(D8/W8/24=0, "-", D8/W8/24),"-")</f>
        <v>-</v>
      </c>
    </row>
    <row r="9" spans="1:26" ht="42" customHeight="1" x14ac:dyDescent="0.3">
      <c r="A9" s="44">
        <v>35</v>
      </c>
      <c r="B9" s="45"/>
      <c r="C9" s="50" t="s">
        <v>509</v>
      </c>
      <c r="D9" s="19">
        <v>275000</v>
      </c>
      <c r="E9" s="21">
        <v>25</v>
      </c>
      <c r="F9" s="46"/>
      <c r="G9" s="47">
        <v>16</v>
      </c>
      <c r="H9" s="47">
        <v>6120</v>
      </c>
      <c r="I9" s="83">
        <v>28</v>
      </c>
      <c r="J9" s="81">
        <v>1050</v>
      </c>
      <c r="K9" s="47">
        <v>1700</v>
      </c>
      <c r="L9" s="43">
        <f>IFERROR(J9/I9, "-")</f>
        <v>37.5</v>
      </c>
      <c r="M9" s="43">
        <f>IFERROR(K9/I9, "-")</f>
        <v>60.714285714285715</v>
      </c>
      <c r="N9" s="86">
        <f>IFERROR(L9+M9, "-")</f>
        <v>98.214285714285722</v>
      </c>
      <c r="O9" s="81">
        <v>1400</v>
      </c>
      <c r="P9" s="47">
        <v>2250</v>
      </c>
      <c r="Q9" s="43">
        <f>IFERROR(O9/I9, "-")</f>
        <v>50</v>
      </c>
      <c r="R9" s="43">
        <f>IFERROR(P9/I9, "-")</f>
        <v>80.357142857142861</v>
      </c>
      <c r="S9" s="86">
        <f>IFERROR(Q9+R9, "-")</f>
        <v>130.35714285714286</v>
      </c>
      <c r="T9" s="81">
        <v>14</v>
      </c>
      <c r="U9" s="103" t="s">
        <v>502</v>
      </c>
      <c r="V9" s="103" t="s">
        <v>502</v>
      </c>
      <c r="W9" s="43" t="str">
        <f>IFERROR(U9/T9, "-")</f>
        <v>-</v>
      </c>
      <c r="X9" s="43" t="str">
        <f>IFERROR(V9/T9, "-")</f>
        <v>-</v>
      </c>
      <c r="Y9" s="43" t="str">
        <f>IFERROR(W9+X9, "-")</f>
        <v>-</v>
      </c>
      <c r="Z9" s="87" t="str">
        <f>IFERROR(IF(D9/W9/24=0, "-", D9/W9/24),"-")</f>
        <v>-</v>
      </c>
    </row>
    <row r="10" spans="1:26" s="76" customFormat="1" ht="42" customHeight="1" x14ac:dyDescent="0.3">
      <c r="A10" s="44">
        <v>35</v>
      </c>
      <c r="B10" s="45"/>
      <c r="C10" s="50" t="s">
        <v>443</v>
      </c>
      <c r="D10" s="19">
        <v>165000</v>
      </c>
      <c r="E10" s="21">
        <v>35</v>
      </c>
      <c r="F10" s="46"/>
      <c r="G10" s="47">
        <v>24</v>
      </c>
      <c r="H10" s="47">
        <v>3650</v>
      </c>
      <c r="I10" s="83">
        <v>18</v>
      </c>
      <c r="J10" s="81">
        <v>1050</v>
      </c>
      <c r="K10" s="47">
        <v>900</v>
      </c>
      <c r="L10" s="43">
        <f>IFERROR(J10/I10, "-")</f>
        <v>58.333333333333336</v>
      </c>
      <c r="M10" s="43">
        <f>IFERROR(K10/I10, "-")</f>
        <v>50</v>
      </c>
      <c r="N10" s="86">
        <f>IFERROR(L10+M10, "-")</f>
        <v>108.33333333333334</v>
      </c>
      <c r="O10" s="81">
        <v>1400</v>
      </c>
      <c r="P10" s="47">
        <v>1200</v>
      </c>
      <c r="Q10" s="43">
        <f>IFERROR(O10/I10, "-")</f>
        <v>77.777777777777771</v>
      </c>
      <c r="R10" s="43">
        <f>IFERROR(P10/I10, "-")</f>
        <v>66.666666666666671</v>
      </c>
      <c r="S10" s="86">
        <f>IFERROR(Q10+R10, "-")</f>
        <v>144.44444444444446</v>
      </c>
      <c r="T10" s="81">
        <v>32</v>
      </c>
      <c r="U10" s="103" t="s">
        <v>300</v>
      </c>
      <c r="V10" s="103" t="s">
        <v>300</v>
      </c>
      <c r="W10" s="43" t="str">
        <f>IFERROR(U10/T10, "-")</f>
        <v>-</v>
      </c>
      <c r="X10" s="43" t="str">
        <f>IFERROR(V10/T10, "-")</f>
        <v>-</v>
      </c>
      <c r="Y10" s="43" t="str">
        <f>IFERROR(W10+X10, "-")</f>
        <v>-</v>
      </c>
      <c r="Z10" s="87" t="str">
        <f>IFERROR(IF(D10/W10/24=0, "-", D10/W10/24),"-")</f>
        <v>-</v>
      </c>
    </row>
    <row r="11" spans="1:26" ht="42" customHeight="1" x14ac:dyDescent="0.3">
      <c r="A11" s="70">
        <v>35</v>
      </c>
      <c r="B11" s="71"/>
      <c r="C11" s="104" t="s">
        <v>294</v>
      </c>
      <c r="D11" s="62">
        <v>135000</v>
      </c>
      <c r="E11" s="58">
        <v>30</v>
      </c>
      <c r="F11" s="73"/>
      <c r="G11" s="74">
        <v>1</v>
      </c>
      <c r="H11" s="74">
        <v>3375</v>
      </c>
      <c r="I11" s="105">
        <v>32</v>
      </c>
      <c r="J11" s="106">
        <v>1300</v>
      </c>
      <c r="K11" s="74">
        <v>1700</v>
      </c>
      <c r="L11" s="67">
        <f>IFERROR(J11/I11, "-")</f>
        <v>40.625</v>
      </c>
      <c r="M11" s="67">
        <f>IFERROR(K11/I11, "-")</f>
        <v>53.125</v>
      </c>
      <c r="N11" s="97">
        <f>IFERROR(L11+M11, "-")</f>
        <v>93.75</v>
      </c>
      <c r="O11" s="106">
        <v>1600</v>
      </c>
      <c r="P11" s="74">
        <v>2100</v>
      </c>
      <c r="Q11" s="67">
        <f>IFERROR(O11/I11, "-")</f>
        <v>50</v>
      </c>
      <c r="R11" s="67">
        <f>IFERROR(P11/I11, "-")</f>
        <v>65.625</v>
      </c>
      <c r="S11" s="97">
        <f>IFERROR(Q11+R11, "-")</f>
        <v>115.625</v>
      </c>
      <c r="T11" s="106">
        <v>48</v>
      </c>
      <c r="U11" s="74">
        <v>1050</v>
      </c>
      <c r="V11" s="74">
        <v>1310</v>
      </c>
      <c r="W11" s="67">
        <f>IFERROR(U11/T11, "-")</f>
        <v>21.875</v>
      </c>
      <c r="X11" s="67">
        <f>IFERROR(V11/T11, "-")</f>
        <v>27.291666666666668</v>
      </c>
      <c r="Y11" s="67">
        <f>IFERROR(W11+X11, "-")</f>
        <v>49.166666666666671</v>
      </c>
      <c r="Z11" s="107">
        <f>IFERROR(IF(D11/W11/24=0, "-", D11/W11/24),"-")</f>
        <v>257.14285714285717</v>
      </c>
    </row>
    <row r="12" spans="1:26" ht="42" customHeight="1" x14ac:dyDescent="0.3">
      <c r="A12" s="44">
        <v>34</v>
      </c>
      <c r="B12" s="45"/>
      <c r="C12" s="55" t="s">
        <v>204</v>
      </c>
      <c r="D12" s="19">
        <v>145000</v>
      </c>
      <c r="E12" s="21">
        <v>30</v>
      </c>
      <c r="F12" s="46"/>
      <c r="G12" s="47">
        <v>36</v>
      </c>
      <c r="H12" s="47">
        <v>3500</v>
      </c>
      <c r="I12" s="83">
        <v>12</v>
      </c>
      <c r="J12" s="81">
        <v>750</v>
      </c>
      <c r="K12" s="47">
        <v>500</v>
      </c>
      <c r="L12" s="43">
        <f>IFERROR(J12/I12, "-")</f>
        <v>62.5</v>
      </c>
      <c r="M12" s="43">
        <f>IFERROR(K12/I12, "-")</f>
        <v>41.666666666666664</v>
      </c>
      <c r="N12" s="86">
        <f>IFERROR(L12+M12, "-")</f>
        <v>104.16666666666666</v>
      </c>
      <c r="O12" s="81">
        <v>1000</v>
      </c>
      <c r="P12" s="47">
        <v>675</v>
      </c>
      <c r="Q12" s="43">
        <f>IFERROR(O12/I12, "-")</f>
        <v>83.333333333333329</v>
      </c>
      <c r="R12" s="43">
        <f>IFERROR(P12/I12, "-")</f>
        <v>56.25</v>
      </c>
      <c r="S12" s="86">
        <f>IFERROR(Q12+R12, "-")</f>
        <v>139.58333333333331</v>
      </c>
      <c r="T12" s="81">
        <v>24</v>
      </c>
      <c r="U12" s="47">
        <v>720</v>
      </c>
      <c r="V12" s="47">
        <v>425</v>
      </c>
      <c r="W12" s="43">
        <f>IFERROR(U12/T12, "-")</f>
        <v>30</v>
      </c>
      <c r="X12" s="43">
        <f>IFERROR(V12/T12, "-")</f>
        <v>17.708333333333332</v>
      </c>
      <c r="Y12" s="43">
        <f>IFERROR(W12+X12, "-")</f>
        <v>47.708333333333329</v>
      </c>
      <c r="Z12" s="87">
        <f>IFERROR(IF(D12/W12/24=0, "-", D12/W12/24),"-")</f>
        <v>201.38888888888889</v>
      </c>
    </row>
    <row r="13" spans="1:26" ht="42" customHeight="1" x14ac:dyDescent="0.3">
      <c r="A13" s="44">
        <v>33</v>
      </c>
      <c r="B13" s="45"/>
      <c r="C13" s="50" t="s">
        <v>325</v>
      </c>
      <c r="D13" s="19">
        <v>95000</v>
      </c>
      <c r="E13" s="21">
        <v>32</v>
      </c>
      <c r="F13" s="46"/>
      <c r="G13" s="47">
        <v>42</v>
      </c>
      <c r="H13" s="47">
        <v>2200</v>
      </c>
      <c r="I13" s="83">
        <v>5</v>
      </c>
      <c r="J13" s="81">
        <v>330</v>
      </c>
      <c r="K13" s="47">
        <v>260</v>
      </c>
      <c r="L13" s="43">
        <f>IFERROR(J13/I13, "-")</f>
        <v>66</v>
      </c>
      <c r="M13" s="43">
        <f>IFERROR(K13/I13, "-")</f>
        <v>52</v>
      </c>
      <c r="N13" s="86">
        <f>IFERROR(L13+M13, "-")</f>
        <v>118</v>
      </c>
      <c r="O13" s="81">
        <v>390</v>
      </c>
      <c r="P13" s="47">
        <v>300</v>
      </c>
      <c r="Q13" s="43">
        <f>IFERROR(O13/I13, "-")</f>
        <v>78</v>
      </c>
      <c r="R13" s="43">
        <f>IFERROR(P13/I13, "-")</f>
        <v>60</v>
      </c>
      <c r="S13" s="86">
        <f>IFERROR(Q13+R13, "-")</f>
        <v>138</v>
      </c>
      <c r="T13" s="81">
        <v>14</v>
      </c>
      <c r="U13" s="47">
        <v>250</v>
      </c>
      <c r="V13" s="47">
        <v>240</v>
      </c>
      <c r="W13" s="43">
        <f>IFERROR(U13/T13, "-")</f>
        <v>17.857142857142858</v>
      </c>
      <c r="X13" s="43">
        <f>IFERROR(V13/T13, "-")</f>
        <v>17.142857142857142</v>
      </c>
      <c r="Y13" s="43">
        <f>IFERROR(W13+X13, "-")</f>
        <v>35</v>
      </c>
      <c r="Z13" s="87">
        <f>IFERROR(IF(D13/W13/24=0, "-", D13/W13/24),"-")</f>
        <v>221.66666666666666</v>
      </c>
    </row>
    <row r="14" spans="1:26" ht="42" customHeight="1" x14ac:dyDescent="0.3">
      <c r="A14" s="44">
        <v>32</v>
      </c>
      <c r="B14" s="45"/>
      <c r="C14" s="50" t="s">
        <v>295</v>
      </c>
      <c r="D14" s="19">
        <v>175000</v>
      </c>
      <c r="E14" s="21">
        <v>28</v>
      </c>
      <c r="F14" s="46"/>
      <c r="G14" s="47">
        <v>24</v>
      </c>
      <c r="H14" s="47">
        <v>4000</v>
      </c>
      <c r="I14" s="83">
        <v>14</v>
      </c>
      <c r="J14" s="81">
        <v>900</v>
      </c>
      <c r="K14" s="47">
        <v>240</v>
      </c>
      <c r="L14" s="43">
        <f>IFERROR(J14/I14, "-")</f>
        <v>64.285714285714292</v>
      </c>
      <c r="M14" s="43">
        <f>IFERROR(K14/I14, "-")</f>
        <v>17.142857142857142</v>
      </c>
      <c r="N14" s="86">
        <f>IFERROR(L14+M14, "-")</f>
        <v>81.428571428571431</v>
      </c>
      <c r="O14" s="81">
        <v>1120</v>
      </c>
      <c r="P14" s="47">
        <v>490</v>
      </c>
      <c r="Q14" s="43">
        <f>IFERROR(O14/I14, "-")</f>
        <v>80</v>
      </c>
      <c r="R14" s="43">
        <f>IFERROR(P14/I14, "-")</f>
        <v>35</v>
      </c>
      <c r="S14" s="86">
        <f>IFERROR(Q14+R14, "-")</f>
        <v>115</v>
      </c>
      <c r="T14" s="81">
        <v>18</v>
      </c>
      <c r="U14" s="47">
        <v>1080</v>
      </c>
      <c r="V14" s="47">
        <v>360</v>
      </c>
      <c r="W14" s="43">
        <f>IFERROR(U14/T14, "-")</f>
        <v>60</v>
      </c>
      <c r="X14" s="43">
        <f>IFERROR(V14/T14, "-")</f>
        <v>20</v>
      </c>
      <c r="Y14" s="43">
        <f>IFERROR(W14+X14, "-")</f>
        <v>80</v>
      </c>
      <c r="Z14" s="87">
        <f>IFERROR(IF(D14/W14/24=0, "-", D14/W14/24),"-")</f>
        <v>121.52777777777777</v>
      </c>
    </row>
    <row r="15" spans="1:26" ht="42" customHeight="1" x14ac:dyDescent="0.3">
      <c r="A15" s="44">
        <v>32</v>
      </c>
      <c r="B15" s="45"/>
      <c r="C15" s="55" t="s">
        <v>213</v>
      </c>
      <c r="D15" s="19">
        <v>125000</v>
      </c>
      <c r="E15" s="21">
        <v>30</v>
      </c>
      <c r="F15" s="46"/>
      <c r="G15" s="47">
        <v>8</v>
      </c>
      <c r="H15" s="47">
        <v>3025</v>
      </c>
      <c r="I15" s="83">
        <v>18</v>
      </c>
      <c r="J15" s="81">
        <v>615</v>
      </c>
      <c r="K15" s="47">
        <v>730</v>
      </c>
      <c r="L15" s="43">
        <f>IFERROR(J15/I15, "-")</f>
        <v>34.166666666666664</v>
      </c>
      <c r="M15" s="43">
        <f>IFERROR(K15/I15, "-")</f>
        <v>40.555555555555557</v>
      </c>
      <c r="N15" s="86">
        <f>IFERROR(L15+M15, "-")</f>
        <v>74.722222222222229</v>
      </c>
      <c r="O15" s="81">
        <v>825</v>
      </c>
      <c r="P15" s="47">
        <v>975</v>
      </c>
      <c r="Q15" s="43">
        <f>IFERROR(O15/I15, "-")</f>
        <v>45.833333333333336</v>
      </c>
      <c r="R15" s="43">
        <f>IFERROR(P15/I15, "-")</f>
        <v>54.166666666666664</v>
      </c>
      <c r="S15" s="86">
        <f>IFERROR(Q15+R15, "-")</f>
        <v>100</v>
      </c>
      <c r="T15" s="81">
        <v>32</v>
      </c>
      <c r="U15" s="47">
        <v>600</v>
      </c>
      <c r="V15" s="47">
        <v>710</v>
      </c>
      <c r="W15" s="43">
        <f>IFERROR(U15/T15, "-")</f>
        <v>18.75</v>
      </c>
      <c r="X15" s="43">
        <f>IFERROR(V15/T15, "-")</f>
        <v>22.1875</v>
      </c>
      <c r="Y15" s="43">
        <f>IFERROR(W15+X15, "-")</f>
        <v>40.9375</v>
      </c>
      <c r="Z15" s="87">
        <f>IFERROR(IF(D15/W15/24=0, "-", D15/W15/24),"-")</f>
        <v>277.77777777777777</v>
      </c>
    </row>
    <row r="16" spans="1:26" ht="42" customHeight="1" x14ac:dyDescent="0.3">
      <c r="A16" s="44">
        <v>31</v>
      </c>
      <c r="B16" s="45"/>
      <c r="C16" s="50" t="s">
        <v>438</v>
      </c>
      <c r="D16" s="19">
        <v>200000</v>
      </c>
      <c r="E16" s="21">
        <v>40</v>
      </c>
      <c r="F16" s="46"/>
      <c r="G16" s="47">
        <v>20</v>
      </c>
      <c r="H16" s="103" t="s">
        <v>300</v>
      </c>
      <c r="I16" s="83">
        <v>28</v>
      </c>
      <c r="J16" s="81">
        <v>1275</v>
      </c>
      <c r="K16" s="47">
        <v>1275</v>
      </c>
      <c r="L16" s="43">
        <f>IFERROR(J16/I16, "-")</f>
        <v>45.535714285714285</v>
      </c>
      <c r="M16" s="43">
        <f>IFERROR(K16/I16, "-")</f>
        <v>45.535714285714285</v>
      </c>
      <c r="N16" s="86">
        <f>IFERROR(L16+M16, "-")</f>
        <v>91.071428571428569</v>
      </c>
      <c r="O16" s="81">
        <v>1700</v>
      </c>
      <c r="P16" s="47">
        <v>1700</v>
      </c>
      <c r="Q16" s="43">
        <f>IFERROR(O16/I16, "-")</f>
        <v>60.714285714285715</v>
      </c>
      <c r="R16" s="43">
        <f>IFERROR(P16/I16, "-")</f>
        <v>60.714285714285715</v>
      </c>
      <c r="S16" s="86">
        <f>IFERROR(Q16+R16, "-")</f>
        <v>121.42857142857143</v>
      </c>
      <c r="T16" s="81">
        <v>36</v>
      </c>
      <c r="U16" s="103" t="s">
        <v>300</v>
      </c>
      <c r="V16" s="103" t="s">
        <v>300</v>
      </c>
      <c r="W16" s="43" t="str">
        <f>IFERROR(U16/T16, "-")</f>
        <v>-</v>
      </c>
      <c r="X16" s="43" t="str">
        <f>IFERROR(V16/T16, "-")</f>
        <v>-</v>
      </c>
      <c r="Y16" s="43" t="str">
        <f>IFERROR(W16+X16, "-")</f>
        <v>-</v>
      </c>
      <c r="Z16" s="87" t="str">
        <f>IFERROR(IF(D16/W16/24=0, "-", D16/W16/24),"-")</f>
        <v>-</v>
      </c>
    </row>
    <row r="17" spans="1:26" s="76" customFormat="1" ht="42" customHeight="1" x14ac:dyDescent="0.3">
      <c r="A17" s="44">
        <v>31</v>
      </c>
      <c r="B17" s="45"/>
      <c r="C17" s="50" t="s">
        <v>437</v>
      </c>
      <c r="D17" s="19">
        <v>115000</v>
      </c>
      <c r="E17" s="21">
        <v>40</v>
      </c>
      <c r="F17" s="46"/>
      <c r="G17" s="47">
        <v>10</v>
      </c>
      <c r="H17" s="47">
        <v>2875</v>
      </c>
      <c r="I17" s="83">
        <v>16</v>
      </c>
      <c r="J17" s="81">
        <v>875</v>
      </c>
      <c r="K17" s="47">
        <v>680</v>
      </c>
      <c r="L17" s="43">
        <f>IFERROR(J17/I17, "-")</f>
        <v>54.6875</v>
      </c>
      <c r="M17" s="43">
        <f>IFERROR(K17/I17, "-")</f>
        <v>42.5</v>
      </c>
      <c r="N17" s="86">
        <f>IFERROR(L17+M17, "-")</f>
        <v>97.1875</v>
      </c>
      <c r="O17" s="81">
        <v>1125</v>
      </c>
      <c r="P17" s="47">
        <v>925</v>
      </c>
      <c r="Q17" s="43">
        <f>IFERROR(O17/I17, "-")</f>
        <v>70.3125</v>
      </c>
      <c r="R17" s="43">
        <f>IFERROR(P17/I17, "-")</f>
        <v>57.8125</v>
      </c>
      <c r="S17" s="86">
        <f>IFERROR(Q17+R17, "-")</f>
        <v>128.125</v>
      </c>
      <c r="T17" s="81">
        <v>27</v>
      </c>
      <c r="U17" s="47">
        <v>800</v>
      </c>
      <c r="V17" s="47">
        <v>620</v>
      </c>
      <c r="W17" s="43">
        <f>IFERROR(U17/T17, "-")</f>
        <v>29.62962962962963</v>
      </c>
      <c r="X17" s="43">
        <f>IFERROR(V17/T17, "-")</f>
        <v>22.962962962962962</v>
      </c>
      <c r="Y17" s="43">
        <f>IFERROR(W17+X17, "-")</f>
        <v>52.592592592592595</v>
      </c>
      <c r="Z17" s="87">
        <f>IFERROR(IF(D17/W17/24=0, "-", D17/W17/24),"-")</f>
        <v>161.71875</v>
      </c>
    </row>
    <row r="18" spans="1:26" ht="42" customHeight="1" x14ac:dyDescent="0.3">
      <c r="A18" s="44">
        <v>30</v>
      </c>
      <c r="B18" s="45"/>
      <c r="C18" s="55" t="s">
        <v>205</v>
      </c>
      <c r="D18" s="19">
        <v>150000</v>
      </c>
      <c r="E18" s="21">
        <v>40</v>
      </c>
      <c r="F18" s="46"/>
      <c r="G18" s="47">
        <v>40</v>
      </c>
      <c r="H18" s="47">
        <v>3620</v>
      </c>
      <c r="I18" s="83">
        <v>30</v>
      </c>
      <c r="J18" s="81">
        <v>730</v>
      </c>
      <c r="K18" s="47">
        <v>1615</v>
      </c>
      <c r="L18" s="43">
        <f>IFERROR(J18/I18, "-")</f>
        <v>24.333333333333332</v>
      </c>
      <c r="M18" s="43">
        <f>IFERROR(K18/I18, "-")</f>
        <v>53.833333333333336</v>
      </c>
      <c r="N18" s="86">
        <f>IFERROR(L18+M18, "-")</f>
        <v>78.166666666666671</v>
      </c>
      <c r="O18" s="81">
        <v>975</v>
      </c>
      <c r="P18" s="47">
        <v>2150</v>
      </c>
      <c r="Q18" s="43">
        <f>IFERROR(O18/I18, "-")</f>
        <v>32.5</v>
      </c>
      <c r="R18" s="43">
        <f>IFERROR(P18/I18, "-")</f>
        <v>71.666666666666671</v>
      </c>
      <c r="S18" s="86">
        <f>IFERROR(Q18+R18, "-")</f>
        <v>104.16666666666667</v>
      </c>
      <c r="T18" s="81">
        <v>44</v>
      </c>
      <c r="U18" s="103" t="s">
        <v>300</v>
      </c>
      <c r="V18" s="103" t="s">
        <v>300</v>
      </c>
      <c r="W18" s="43" t="str">
        <f>IFERROR(U18/T18, "-")</f>
        <v>-</v>
      </c>
      <c r="X18" s="43" t="str">
        <f>IFERROR(V18/T18, "-")</f>
        <v>-</v>
      </c>
      <c r="Y18" s="43" t="str">
        <f>IFERROR(W18+X18, "-")</f>
        <v>-</v>
      </c>
      <c r="Z18" s="87" t="str">
        <f>IFERROR(IF(D18/W18/24=0, "-", D18/W18/24),"-")</f>
        <v>-</v>
      </c>
    </row>
    <row r="19" spans="1:26" ht="42" customHeight="1" x14ac:dyDescent="0.3">
      <c r="A19" s="70">
        <v>30</v>
      </c>
      <c r="B19" s="71"/>
      <c r="C19" s="104" t="s">
        <v>299</v>
      </c>
      <c r="D19" s="62">
        <v>120000</v>
      </c>
      <c r="E19" s="58">
        <v>25</v>
      </c>
      <c r="F19" s="73"/>
      <c r="G19" s="74">
        <v>66</v>
      </c>
      <c r="H19" s="74">
        <v>3000</v>
      </c>
      <c r="I19" s="105">
        <v>24</v>
      </c>
      <c r="J19" s="106">
        <v>830</v>
      </c>
      <c r="K19" s="74">
        <v>625</v>
      </c>
      <c r="L19" s="67">
        <f>IFERROR(J19/I19, "-")</f>
        <v>34.583333333333336</v>
      </c>
      <c r="M19" s="67">
        <f>IFERROR(K19/I19, "-")</f>
        <v>26.041666666666668</v>
      </c>
      <c r="N19" s="97">
        <f>IFERROR(L19+M19, "-")</f>
        <v>60.625</v>
      </c>
      <c r="O19" s="106">
        <v>785</v>
      </c>
      <c r="P19" s="74">
        <v>1000</v>
      </c>
      <c r="Q19" s="67">
        <f>IFERROR(O19/I19, "-")</f>
        <v>32.708333333333336</v>
      </c>
      <c r="R19" s="67">
        <f>IFERROR(P19/I19, "-")</f>
        <v>41.666666666666664</v>
      </c>
      <c r="S19" s="97">
        <f>IFERROR(Q19+R19, "-")</f>
        <v>74.375</v>
      </c>
      <c r="T19" s="106">
        <v>44</v>
      </c>
      <c r="U19" s="139" t="s">
        <v>300</v>
      </c>
      <c r="V19" s="139" t="s">
        <v>300</v>
      </c>
      <c r="W19" s="43" t="str">
        <f>IFERROR(U19/T19, "-")</f>
        <v>-</v>
      </c>
      <c r="X19" s="43" t="str">
        <f>IFERROR(V19/T19, "-")</f>
        <v>-</v>
      </c>
      <c r="Y19" s="43" t="str">
        <f>IFERROR(W19+X19, "-")</f>
        <v>-</v>
      </c>
      <c r="Z19" s="87" t="str">
        <f>IFERROR(IF(D19/W19/24=0, "-", D19/W19/24),"-")</f>
        <v>-</v>
      </c>
    </row>
    <row r="20" spans="1:26" ht="42" customHeight="1" x14ac:dyDescent="0.3">
      <c r="A20" s="44">
        <v>29</v>
      </c>
      <c r="B20" s="45"/>
      <c r="C20" s="50" t="s">
        <v>418</v>
      </c>
      <c r="D20" s="19">
        <v>125000</v>
      </c>
      <c r="E20" s="21">
        <v>35</v>
      </c>
      <c r="F20" s="46"/>
      <c r="G20" s="47">
        <v>20</v>
      </c>
      <c r="H20" s="47">
        <v>3125</v>
      </c>
      <c r="I20" s="83">
        <v>26</v>
      </c>
      <c r="J20" s="81">
        <v>1125</v>
      </c>
      <c r="K20" s="47">
        <v>1390</v>
      </c>
      <c r="L20" s="43">
        <f>IFERROR(J20/I20, "-")</f>
        <v>43.269230769230766</v>
      </c>
      <c r="M20" s="43">
        <f>IFERROR(K20/I20, "-")</f>
        <v>53.46153846153846</v>
      </c>
      <c r="N20" s="86">
        <f>IFERROR(L20+M20, "-")</f>
        <v>96.730769230769226</v>
      </c>
      <c r="O20" s="81">
        <v>1500</v>
      </c>
      <c r="P20" s="47">
        <v>1850</v>
      </c>
      <c r="Q20" s="43">
        <f>IFERROR(O20/I20, "-")</f>
        <v>57.692307692307693</v>
      </c>
      <c r="R20" s="43">
        <f>IFERROR(P20/I20, "-")</f>
        <v>71.15384615384616</v>
      </c>
      <c r="S20" s="86">
        <f>IFERROR(Q20+R20, "-")</f>
        <v>128.84615384615387</v>
      </c>
      <c r="T20" s="81">
        <v>36</v>
      </c>
      <c r="U20" s="47">
        <v>1015</v>
      </c>
      <c r="V20" s="47">
        <v>1250</v>
      </c>
      <c r="W20" s="43">
        <f>IFERROR(U20/T20, "-")</f>
        <v>28.194444444444443</v>
      </c>
      <c r="X20" s="43">
        <f>IFERROR(V20/T20, "-")</f>
        <v>34.722222222222221</v>
      </c>
      <c r="Y20" s="43">
        <f>IFERROR(W20+X20, "-")</f>
        <v>62.916666666666664</v>
      </c>
      <c r="Z20" s="87">
        <f>IFERROR(IF(D20/W20/24=0, "-", D20/W20/24),"-")</f>
        <v>184.72906403940888</v>
      </c>
    </row>
    <row r="21" spans="1:26" ht="42" customHeight="1" x14ac:dyDescent="0.3">
      <c r="A21" s="44">
        <v>29</v>
      </c>
      <c r="B21" s="45"/>
      <c r="C21" s="55" t="s">
        <v>207</v>
      </c>
      <c r="D21" s="19">
        <v>90000</v>
      </c>
      <c r="E21" s="21">
        <v>25</v>
      </c>
      <c r="F21" s="46"/>
      <c r="G21" s="47">
        <v>24</v>
      </c>
      <c r="H21" s="47">
        <v>2175</v>
      </c>
      <c r="I21" s="83">
        <v>36</v>
      </c>
      <c r="J21" s="81">
        <v>610</v>
      </c>
      <c r="K21" s="47">
        <v>780</v>
      </c>
      <c r="L21" s="43">
        <f>IFERROR(J21/I21, "-")</f>
        <v>16.944444444444443</v>
      </c>
      <c r="M21" s="43">
        <f>IFERROR(K21/I21, "-")</f>
        <v>21.666666666666668</v>
      </c>
      <c r="N21" s="86">
        <f>IFERROR(L21+M21, "-")</f>
        <v>38.611111111111114</v>
      </c>
      <c r="O21" s="81">
        <v>815</v>
      </c>
      <c r="P21" s="47">
        <v>1045</v>
      </c>
      <c r="Q21" s="43">
        <f>IFERROR(O21/I21, "-")</f>
        <v>22.638888888888889</v>
      </c>
      <c r="R21" s="43">
        <f>IFERROR(P21/I21, "-")</f>
        <v>29.027777777777779</v>
      </c>
      <c r="S21" s="86">
        <f>IFERROR(Q21+R21, "-")</f>
        <v>51.666666666666671</v>
      </c>
      <c r="T21" s="102" t="s">
        <v>300</v>
      </c>
      <c r="U21" s="103" t="s">
        <v>300</v>
      </c>
      <c r="V21" s="103" t="s">
        <v>300</v>
      </c>
      <c r="W21" s="43" t="str">
        <f>IFERROR(U21/T21, "-")</f>
        <v>-</v>
      </c>
      <c r="X21" s="43" t="str">
        <f>IFERROR(V21/T21, "-")</f>
        <v>-</v>
      </c>
      <c r="Y21" s="43" t="str">
        <f>IFERROR(W21+X21, "-")</f>
        <v>-</v>
      </c>
      <c r="Z21" s="87" t="str">
        <f>IFERROR(IF(D21/W21/24=0, "-", D21/W21/24),"-")</f>
        <v>-</v>
      </c>
    </row>
    <row r="22" spans="1:26" ht="42" customHeight="1" x14ac:dyDescent="0.3">
      <c r="A22" s="126">
        <v>29</v>
      </c>
      <c r="B22" s="127"/>
      <c r="C22" s="128" t="s">
        <v>257</v>
      </c>
      <c r="D22" s="129">
        <v>10000</v>
      </c>
      <c r="E22" s="130"/>
      <c r="F22" s="131"/>
      <c r="G22" s="132">
        <v>0</v>
      </c>
      <c r="H22" s="132" t="s">
        <v>300</v>
      </c>
      <c r="I22" s="133" t="s">
        <v>292</v>
      </c>
      <c r="J22" s="134"/>
      <c r="K22" s="132"/>
      <c r="L22" s="124"/>
      <c r="M22" s="124"/>
      <c r="N22" s="135"/>
      <c r="O22" s="134"/>
      <c r="P22" s="132"/>
      <c r="Q22" s="124"/>
      <c r="R22" s="124"/>
      <c r="S22" s="135"/>
      <c r="T22" s="134">
        <v>3</v>
      </c>
      <c r="U22" s="132">
        <v>20</v>
      </c>
      <c r="V22" s="132">
        <v>130</v>
      </c>
      <c r="W22" s="124">
        <f>IFERROR(U22/T22, "-")</f>
        <v>6.666666666666667</v>
      </c>
      <c r="X22" s="124">
        <f>IFERROR(V22/T22, "-")</f>
        <v>43.333333333333336</v>
      </c>
      <c r="Y22" s="124">
        <f>IFERROR(W22+X22, "-")</f>
        <v>50</v>
      </c>
      <c r="Z22" s="136">
        <f>IFERROR(IF(D22/W22/24=0, "-", D22/W22/24),"-")</f>
        <v>62.5</v>
      </c>
    </row>
    <row r="23" spans="1:26" ht="42" customHeight="1" x14ac:dyDescent="0.3">
      <c r="A23" s="44">
        <v>28</v>
      </c>
      <c r="B23" s="45"/>
      <c r="C23" s="50" t="s">
        <v>428</v>
      </c>
      <c r="D23" s="19">
        <v>225000</v>
      </c>
      <c r="E23" s="21">
        <v>30</v>
      </c>
      <c r="F23" s="46"/>
      <c r="G23" s="47">
        <v>12</v>
      </c>
      <c r="H23" s="47">
        <v>5000</v>
      </c>
      <c r="I23" s="83">
        <v>36</v>
      </c>
      <c r="J23" s="81">
        <v>1950</v>
      </c>
      <c r="K23" s="47">
        <v>1350</v>
      </c>
      <c r="L23" s="43">
        <f>IFERROR(J23/I23, "-")</f>
        <v>54.166666666666664</v>
      </c>
      <c r="M23" s="43">
        <f>IFERROR(K23/I23, "-")</f>
        <v>37.5</v>
      </c>
      <c r="N23" s="86">
        <f>IFERROR(L23+M23, "-")</f>
        <v>91.666666666666657</v>
      </c>
      <c r="O23" s="81">
        <v>2600</v>
      </c>
      <c r="P23" s="47">
        <v>1800</v>
      </c>
      <c r="Q23" s="43">
        <f>IFERROR(O23/I23, "-")</f>
        <v>72.222222222222229</v>
      </c>
      <c r="R23" s="43">
        <f>IFERROR(P23/I23, "-")</f>
        <v>50</v>
      </c>
      <c r="S23" s="86">
        <f>IFERROR(Q23+R23, "-")</f>
        <v>122.22222222222223</v>
      </c>
      <c r="T23" s="102" t="s">
        <v>433</v>
      </c>
      <c r="U23" s="103" t="s">
        <v>433</v>
      </c>
      <c r="V23" s="103" t="s">
        <v>433</v>
      </c>
      <c r="W23" s="43" t="str">
        <f>IFERROR(U23/T23, "-")</f>
        <v>-</v>
      </c>
      <c r="X23" s="43" t="str">
        <f>IFERROR(V23/T23, "-")</f>
        <v>-</v>
      </c>
      <c r="Y23" s="43" t="str">
        <f>IFERROR(W23+X23, "-")</f>
        <v>-</v>
      </c>
      <c r="Z23" s="87" t="str">
        <f>IFERROR(IF(D23/W23/24=0, "-", D23/W23/24),"-")</f>
        <v>-</v>
      </c>
    </row>
    <row r="24" spans="1:26" ht="42" customHeight="1" x14ac:dyDescent="0.3">
      <c r="A24" s="44">
        <v>28</v>
      </c>
      <c r="B24" s="45"/>
      <c r="C24" s="50" t="s">
        <v>412</v>
      </c>
      <c r="D24" s="19">
        <v>180000</v>
      </c>
      <c r="E24" s="21">
        <v>35</v>
      </c>
      <c r="F24" s="46"/>
      <c r="G24" s="47">
        <v>48</v>
      </c>
      <c r="H24" s="47">
        <v>4000</v>
      </c>
      <c r="I24" s="83">
        <v>18</v>
      </c>
      <c r="J24" s="81">
        <v>1150</v>
      </c>
      <c r="K24" s="47">
        <v>900</v>
      </c>
      <c r="L24" s="43">
        <f>IFERROR(J24/I24, "-")</f>
        <v>63.888888888888886</v>
      </c>
      <c r="M24" s="43">
        <f>IFERROR(K24/I24, "-")</f>
        <v>50</v>
      </c>
      <c r="N24" s="86">
        <f>IFERROR(L24+M24, "-")</f>
        <v>113.88888888888889</v>
      </c>
      <c r="O24" s="81">
        <v>1150</v>
      </c>
      <c r="P24" s="47">
        <v>900</v>
      </c>
      <c r="Q24" s="43">
        <f>IFERROR(O24/I24, "-")</f>
        <v>63.888888888888886</v>
      </c>
      <c r="R24" s="43">
        <f>IFERROR(P24/I24, "-")</f>
        <v>50</v>
      </c>
      <c r="S24" s="86">
        <f>IFERROR(Q24+R24, "-")</f>
        <v>113.88888888888889</v>
      </c>
      <c r="T24" s="81">
        <v>32</v>
      </c>
      <c r="U24" s="103" t="s">
        <v>300</v>
      </c>
      <c r="V24" s="103" t="s">
        <v>300</v>
      </c>
      <c r="W24" s="43" t="str">
        <f>IFERROR(U24/T24, "-")</f>
        <v>-</v>
      </c>
      <c r="X24" s="43" t="str">
        <f>IFERROR(V24/T24, "-")</f>
        <v>-</v>
      </c>
      <c r="Y24" s="43" t="str">
        <f>IFERROR(W24+X24, "-")</f>
        <v>-</v>
      </c>
      <c r="Z24" s="87" t="str">
        <f>IFERROR(IF(D24/W24/24=0, "-", D24/W24/24),"-")</f>
        <v>-</v>
      </c>
    </row>
    <row r="25" spans="1:26" ht="42" customHeight="1" x14ac:dyDescent="0.3">
      <c r="A25" s="44">
        <v>28</v>
      </c>
      <c r="B25" s="45"/>
      <c r="C25" s="55" t="s">
        <v>208</v>
      </c>
      <c r="D25" s="19">
        <v>110000</v>
      </c>
      <c r="E25" s="21">
        <v>30</v>
      </c>
      <c r="F25" s="46"/>
      <c r="G25" s="47">
        <v>33</v>
      </c>
      <c r="H25" s="47">
        <v>2650</v>
      </c>
      <c r="I25" s="83">
        <v>33</v>
      </c>
      <c r="J25" s="81">
        <v>670</v>
      </c>
      <c r="K25" s="47">
        <v>480</v>
      </c>
      <c r="L25" s="43">
        <f>IFERROR(J25/I25, "-")</f>
        <v>20.303030303030305</v>
      </c>
      <c r="M25" s="43">
        <f>IFERROR(K25/I25, "-")</f>
        <v>14.545454545454545</v>
      </c>
      <c r="N25" s="86">
        <f>IFERROR(L25+M25, "-")</f>
        <v>34.848484848484851</v>
      </c>
      <c r="O25" s="81">
        <v>890</v>
      </c>
      <c r="P25" s="47">
        <v>645</v>
      </c>
      <c r="Q25" s="43">
        <f>IFERROR(O25/I25, "-")</f>
        <v>26.969696969696969</v>
      </c>
      <c r="R25" s="43">
        <f>IFERROR(P25/I25, "-")</f>
        <v>19.545454545454547</v>
      </c>
      <c r="S25" s="86">
        <f>IFERROR(Q25+R25, "-")</f>
        <v>46.515151515151516</v>
      </c>
      <c r="T25" s="102" t="s">
        <v>300</v>
      </c>
      <c r="U25" s="103" t="s">
        <v>300</v>
      </c>
      <c r="V25" s="103" t="s">
        <v>300</v>
      </c>
      <c r="W25" s="43" t="str">
        <f>IFERROR(U25/T25, "-")</f>
        <v>-</v>
      </c>
      <c r="X25" s="43" t="str">
        <f>IFERROR(V25/T25, "-")</f>
        <v>-</v>
      </c>
      <c r="Y25" s="43" t="str">
        <f>IFERROR(W25+X25, "-")</f>
        <v>-</v>
      </c>
      <c r="Z25" s="87" t="str">
        <f>IFERROR(IF(D25/W25/24=0, "-", D25/W25/24),"-")</f>
        <v>-</v>
      </c>
    </row>
    <row r="26" spans="1:26" ht="42" customHeight="1" x14ac:dyDescent="0.3">
      <c r="A26" s="44">
        <v>28</v>
      </c>
      <c r="B26" s="45"/>
      <c r="C26" s="50" t="s">
        <v>511</v>
      </c>
      <c r="D26" s="19"/>
      <c r="E26" s="21">
        <v>35</v>
      </c>
      <c r="F26" s="46"/>
      <c r="G26" s="47">
        <v>4</v>
      </c>
      <c r="H26" s="47">
        <v>6500</v>
      </c>
      <c r="I26" s="83">
        <v>28</v>
      </c>
      <c r="J26" s="81">
        <v>1350</v>
      </c>
      <c r="K26" s="47">
        <v>1275</v>
      </c>
      <c r="L26" s="43">
        <f>IFERROR(J26/I26, "-")</f>
        <v>48.214285714285715</v>
      </c>
      <c r="M26" s="43">
        <f>IFERROR(K26/I26, "-")</f>
        <v>45.535714285714285</v>
      </c>
      <c r="N26" s="86">
        <f>IFERROR(L26+M26, "-")</f>
        <v>93.75</v>
      </c>
      <c r="O26" s="81">
        <v>1800</v>
      </c>
      <c r="P26" s="47">
        <v>1700</v>
      </c>
      <c r="Q26" s="43">
        <f>IFERROR(O26/I26, "-")</f>
        <v>64.285714285714292</v>
      </c>
      <c r="R26" s="43">
        <f>IFERROR(P26/I26, "-")</f>
        <v>60.714285714285715</v>
      </c>
      <c r="S26" s="86">
        <f>IFERROR(Q26+R26, "-")</f>
        <v>125</v>
      </c>
      <c r="T26" s="81">
        <v>38</v>
      </c>
      <c r="U26" s="103" t="s">
        <v>512</v>
      </c>
      <c r="V26" s="103" t="s">
        <v>512</v>
      </c>
      <c r="W26" s="43" t="str">
        <f>IFERROR(U26/T26, "-")</f>
        <v>-</v>
      </c>
      <c r="X26" s="43" t="str">
        <f>IFERROR(V26/T26, "-")</f>
        <v>-</v>
      </c>
      <c r="Y26" s="43" t="str">
        <f>IFERROR(W26+X26, "-")</f>
        <v>-</v>
      </c>
      <c r="Z26" s="87" t="str">
        <f>IFERROR(IF(D26/W26/24=0, "-", D26/W26/24),"-")</f>
        <v>-</v>
      </c>
    </row>
    <row r="27" spans="1:26" ht="42" customHeight="1" x14ac:dyDescent="0.3">
      <c r="A27" s="44">
        <v>27</v>
      </c>
      <c r="B27" s="45"/>
      <c r="C27" s="50" t="s">
        <v>411</v>
      </c>
      <c r="D27" s="19">
        <v>150000</v>
      </c>
      <c r="E27" s="21">
        <v>35</v>
      </c>
      <c r="F27" s="46"/>
      <c r="G27" s="47">
        <v>12</v>
      </c>
      <c r="H27" s="47">
        <v>3560</v>
      </c>
      <c r="I27" s="83">
        <v>20</v>
      </c>
      <c r="J27" s="81">
        <v>860</v>
      </c>
      <c r="K27" s="47">
        <v>750</v>
      </c>
      <c r="L27" s="43">
        <f>IFERROR(J27/I27, "-")</f>
        <v>43</v>
      </c>
      <c r="M27" s="43">
        <f>IFERROR(K27/I27, "-")</f>
        <v>37.5</v>
      </c>
      <c r="N27" s="86">
        <f>IFERROR(L27+M27, "-")</f>
        <v>80.5</v>
      </c>
      <c r="O27" s="81">
        <v>1150</v>
      </c>
      <c r="P27" s="47">
        <v>1000</v>
      </c>
      <c r="Q27" s="43">
        <f>IFERROR(O27/I27, "-")</f>
        <v>57.5</v>
      </c>
      <c r="R27" s="43">
        <f>IFERROR(P27/I27, "-")</f>
        <v>50</v>
      </c>
      <c r="S27" s="86">
        <f>IFERROR(Q27+R27, "-")</f>
        <v>107.5</v>
      </c>
      <c r="T27" s="81">
        <v>30</v>
      </c>
      <c r="U27" s="103" t="s">
        <v>300</v>
      </c>
      <c r="V27" s="103" t="s">
        <v>300</v>
      </c>
      <c r="W27" s="43" t="str">
        <f>IFERROR(U27/T27, "-")</f>
        <v>-</v>
      </c>
      <c r="X27" s="43" t="str">
        <f>IFERROR(V27/T27, "-")</f>
        <v>-</v>
      </c>
      <c r="Y27" s="43" t="str">
        <f>IFERROR(W27+X27, "-")</f>
        <v>-</v>
      </c>
      <c r="Z27" s="87" t="str">
        <f>IFERROR(IF(D27/W27/24=0, "-", D27/W27/24),"-")</f>
        <v>-</v>
      </c>
    </row>
    <row r="28" spans="1:26" ht="42" customHeight="1" x14ac:dyDescent="0.3">
      <c r="A28" s="44">
        <v>27</v>
      </c>
      <c r="B28" s="45"/>
      <c r="C28" s="55" t="s">
        <v>203</v>
      </c>
      <c r="D28" s="19">
        <v>80000</v>
      </c>
      <c r="E28" s="21">
        <v>25</v>
      </c>
      <c r="F28" s="46"/>
      <c r="G28" s="47">
        <v>18</v>
      </c>
      <c r="H28" s="47">
        <v>1900</v>
      </c>
      <c r="I28" s="83">
        <v>36</v>
      </c>
      <c r="J28" s="81">
        <v>510</v>
      </c>
      <c r="K28" s="47">
        <v>940</v>
      </c>
      <c r="L28" s="43">
        <f>IFERROR(J28/I28, "-")</f>
        <v>14.166666666666666</v>
      </c>
      <c r="M28" s="43">
        <f>IFERROR(K28/I28, "-")</f>
        <v>26.111111111111111</v>
      </c>
      <c r="N28" s="86">
        <f>IFERROR(L28+M28, "-")</f>
        <v>40.277777777777779</v>
      </c>
      <c r="O28" s="81">
        <v>675</v>
      </c>
      <c r="P28" s="47">
        <v>1250</v>
      </c>
      <c r="Q28" s="43">
        <f>IFERROR(O28/I28, "-")</f>
        <v>18.75</v>
      </c>
      <c r="R28" s="43">
        <f>IFERROR(P28/I28, "-")</f>
        <v>34.722222222222221</v>
      </c>
      <c r="S28" s="86">
        <f>IFERROR(Q28+R28, "-")</f>
        <v>53.472222222222221</v>
      </c>
      <c r="T28" s="102" t="s">
        <v>300</v>
      </c>
      <c r="U28" s="103" t="s">
        <v>300</v>
      </c>
      <c r="V28" s="103" t="s">
        <v>300</v>
      </c>
      <c r="W28" s="43" t="str">
        <f>IFERROR(U28/T28, "-")</f>
        <v>-</v>
      </c>
      <c r="X28" s="43" t="str">
        <f>IFERROR(V28/T28, "-")</f>
        <v>-</v>
      </c>
      <c r="Y28" s="43" t="str">
        <f>IFERROR(W28+X28, "-")</f>
        <v>-</v>
      </c>
      <c r="Z28" s="87" t="str">
        <f>IFERROR(IF(D28/W28/24=0, "-", D28/W28/24),"-")</f>
        <v>-</v>
      </c>
    </row>
    <row r="29" spans="1:26" s="76" customFormat="1" ht="42" customHeight="1" x14ac:dyDescent="0.3">
      <c r="A29" s="44">
        <v>27</v>
      </c>
      <c r="B29" s="45"/>
      <c r="C29" s="50" t="s">
        <v>410</v>
      </c>
      <c r="D29" s="19"/>
      <c r="E29" s="21">
        <v>25</v>
      </c>
      <c r="F29" s="46"/>
      <c r="G29" s="47">
        <v>22</v>
      </c>
      <c r="H29" s="47">
        <v>1500</v>
      </c>
      <c r="I29" s="83">
        <v>45</v>
      </c>
      <c r="J29" s="81">
        <v>1900</v>
      </c>
      <c r="K29" s="47">
        <v>380</v>
      </c>
      <c r="L29" s="43">
        <f>IFERROR(J29/I29, "-")</f>
        <v>42.222222222222221</v>
      </c>
      <c r="M29" s="43">
        <f>IFERROR(K29/I29, "-")</f>
        <v>8.4444444444444446</v>
      </c>
      <c r="N29" s="86">
        <f>IFERROR(L29+M29, "-")</f>
        <v>50.666666666666664</v>
      </c>
      <c r="O29" s="81">
        <v>2400</v>
      </c>
      <c r="P29" s="47">
        <v>500</v>
      </c>
      <c r="Q29" s="43">
        <f>IFERROR(O29/I29, "-")</f>
        <v>53.333333333333336</v>
      </c>
      <c r="R29" s="43">
        <f>IFERROR(P29/I29, "-")</f>
        <v>11.111111111111111</v>
      </c>
      <c r="S29" s="86">
        <f>IFERROR(Q29+R29, "-")</f>
        <v>64.444444444444443</v>
      </c>
      <c r="T29" s="81">
        <v>48</v>
      </c>
      <c r="U29" s="103" t="s">
        <v>300</v>
      </c>
      <c r="V29" s="103" t="s">
        <v>300</v>
      </c>
      <c r="W29" s="43" t="str">
        <f>IFERROR(U29/T29, "-")</f>
        <v>-</v>
      </c>
      <c r="X29" s="43" t="str">
        <f>IFERROR(V29/T29, "-")</f>
        <v>-</v>
      </c>
      <c r="Y29" s="43" t="str">
        <f>IFERROR(W29+X29, "-")</f>
        <v>-</v>
      </c>
      <c r="Z29" s="87" t="str">
        <f>IFERROR(IF(D29/W29/24=0, "-", D29/W29/24),"-")</f>
        <v>-</v>
      </c>
    </row>
    <row r="30" spans="1:26" ht="42" customHeight="1" x14ac:dyDescent="0.3">
      <c r="A30" s="44">
        <v>25</v>
      </c>
      <c r="B30" s="45"/>
      <c r="C30" s="55" t="s">
        <v>210</v>
      </c>
      <c r="D30" s="19">
        <v>75000</v>
      </c>
      <c r="E30" s="21">
        <v>45</v>
      </c>
      <c r="F30" s="46"/>
      <c r="G30" s="47">
        <v>48</v>
      </c>
      <c r="H30" s="47">
        <v>2000</v>
      </c>
      <c r="I30" s="83">
        <v>18</v>
      </c>
      <c r="J30" s="81">
        <v>650</v>
      </c>
      <c r="K30" s="47">
        <v>350</v>
      </c>
      <c r="L30" s="43">
        <f>IFERROR(J30/I30, "-")</f>
        <v>36.111111111111114</v>
      </c>
      <c r="M30" s="43">
        <f>IFERROR(K30/I30, "-")</f>
        <v>19.444444444444443</v>
      </c>
      <c r="N30" s="86">
        <f>IFERROR(L30+M30, "-")</f>
        <v>55.555555555555557</v>
      </c>
      <c r="O30" s="81">
        <v>800</v>
      </c>
      <c r="P30" s="47">
        <v>600</v>
      </c>
      <c r="Q30" s="43">
        <f>IFERROR(O30/I30, "-")</f>
        <v>44.444444444444443</v>
      </c>
      <c r="R30" s="43">
        <f>IFERROR(P30/I30, "-")</f>
        <v>33.333333333333336</v>
      </c>
      <c r="S30" s="86">
        <f>IFERROR(Q30+R30, "-")</f>
        <v>77.777777777777771</v>
      </c>
      <c r="T30" s="81">
        <v>60</v>
      </c>
      <c r="U30" s="47">
        <v>500</v>
      </c>
      <c r="V30" s="47">
        <v>450</v>
      </c>
      <c r="W30" s="43">
        <f>IFERROR(U30/T30, "-")</f>
        <v>8.3333333333333339</v>
      </c>
      <c r="X30" s="43">
        <f>IFERROR(V30/T30, "-")</f>
        <v>7.5</v>
      </c>
      <c r="Y30" s="43">
        <f>IFERROR(W30+X30, "-")</f>
        <v>15.833333333333334</v>
      </c>
      <c r="Z30" s="87">
        <f>IFERROR(IF(D30/W30/24=0, "-", D30/W30/24),"-")</f>
        <v>375</v>
      </c>
    </row>
    <row r="31" spans="1:26" ht="42" customHeight="1" x14ac:dyDescent="0.3">
      <c r="A31" s="44">
        <v>25</v>
      </c>
      <c r="B31" s="45"/>
      <c r="C31" s="55" t="s">
        <v>209</v>
      </c>
      <c r="D31" s="19">
        <v>65000</v>
      </c>
      <c r="E31" s="21">
        <v>18</v>
      </c>
      <c r="F31" s="46"/>
      <c r="G31" s="103" t="s">
        <v>300</v>
      </c>
      <c r="H31" s="47">
        <v>3000</v>
      </c>
      <c r="I31" s="83">
        <v>6</v>
      </c>
      <c r="J31" s="81">
        <v>215</v>
      </c>
      <c r="K31" s="47">
        <v>135</v>
      </c>
      <c r="L31" s="43">
        <f>IFERROR(J31/I31, "-")</f>
        <v>35.833333333333336</v>
      </c>
      <c r="M31" s="43">
        <f>IFERROR(K31/I31, "-")</f>
        <v>22.5</v>
      </c>
      <c r="N31" s="86">
        <f>IFERROR(L31+M31, "-")</f>
        <v>58.333333333333336</v>
      </c>
      <c r="O31" s="81">
        <v>270</v>
      </c>
      <c r="P31" s="47">
        <v>160</v>
      </c>
      <c r="Q31" s="43">
        <f>IFERROR(O31/I31, "-")</f>
        <v>45</v>
      </c>
      <c r="R31" s="43">
        <f>IFERROR(P31/I31, "-")</f>
        <v>26.666666666666668</v>
      </c>
      <c r="S31" s="86">
        <f>IFERROR(Q31+R31, "-")</f>
        <v>71.666666666666671</v>
      </c>
      <c r="T31" s="102" t="s">
        <v>300</v>
      </c>
      <c r="U31" s="103" t="s">
        <v>300</v>
      </c>
      <c r="V31" s="103" t="s">
        <v>300</v>
      </c>
      <c r="W31" s="43" t="str">
        <f>IFERROR(U31/T31, "-")</f>
        <v>-</v>
      </c>
      <c r="X31" s="43" t="str">
        <f>IFERROR(V31/T31, "-")</f>
        <v>-</v>
      </c>
      <c r="Y31" s="43" t="str">
        <f>IFERROR(W31+X31, "-")</f>
        <v>-</v>
      </c>
      <c r="Z31" s="87" t="str">
        <f>IFERROR(IF(D31/W31/24=0, "-", D31/W31/24),"-")</f>
        <v>-</v>
      </c>
    </row>
    <row r="32" spans="1:26" ht="42" customHeight="1" x14ac:dyDescent="0.3">
      <c r="A32" s="44">
        <v>25</v>
      </c>
      <c r="B32" s="45"/>
      <c r="C32" s="50" t="s">
        <v>406</v>
      </c>
      <c r="D32" s="19">
        <v>58000</v>
      </c>
      <c r="E32" s="21">
        <v>20</v>
      </c>
      <c r="F32" s="46"/>
      <c r="G32" s="47">
        <v>20</v>
      </c>
      <c r="H32" s="47">
        <v>1550</v>
      </c>
      <c r="I32" s="83">
        <v>30</v>
      </c>
      <c r="J32" s="81">
        <v>750</v>
      </c>
      <c r="K32" s="47">
        <v>1200</v>
      </c>
      <c r="L32" s="43">
        <f>IFERROR(J32/I32, "-")</f>
        <v>25</v>
      </c>
      <c r="M32" s="43">
        <f>IFERROR(K32/I32, "-")</f>
        <v>40</v>
      </c>
      <c r="N32" s="86">
        <f>IFERROR(L32+M32, "-")</f>
        <v>65</v>
      </c>
      <c r="O32" s="81">
        <v>1000</v>
      </c>
      <c r="P32" s="47">
        <v>1600</v>
      </c>
      <c r="Q32" s="43">
        <f>IFERROR(O32/I32, "-")</f>
        <v>33.333333333333336</v>
      </c>
      <c r="R32" s="43">
        <f>IFERROR(P32/I32, "-")</f>
        <v>53.333333333333336</v>
      </c>
      <c r="S32" s="86">
        <f>IFERROR(Q32+R32, "-")</f>
        <v>86.666666666666671</v>
      </c>
      <c r="T32" s="81">
        <v>40</v>
      </c>
      <c r="U32" s="103" t="s">
        <v>300</v>
      </c>
      <c r="V32" s="103" t="s">
        <v>300</v>
      </c>
      <c r="W32" s="43" t="str">
        <f>IFERROR(U32/T32, "-")</f>
        <v>-</v>
      </c>
      <c r="X32" s="43" t="str">
        <f>IFERROR(V32/T32, "-")</f>
        <v>-</v>
      </c>
      <c r="Y32" s="43" t="str">
        <f>IFERROR(W32+X32, "-")</f>
        <v>-</v>
      </c>
      <c r="Z32" s="87" t="str">
        <f>IFERROR(IF(D32/W32/24=0, "-", D32/W32/24),"-")</f>
        <v>-</v>
      </c>
    </row>
    <row r="33" spans="1:26" ht="42" customHeight="1" x14ac:dyDescent="0.3">
      <c r="A33" s="44">
        <v>24</v>
      </c>
      <c r="B33" s="45"/>
      <c r="C33" s="55" t="s">
        <v>202</v>
      </c>
      <c r="D33" s="19">
        <v>105000</v>
      </c>
      <c r="E33" s="21">
        <v>26</v>
      </c>
      <c r="F33" s="46"/>
      <c r="G33" s="47">
        <v>24</v>
      </c>
      <c r="H33" s="103" t="s">
        <v>300</v>
      </c>
      <c r="I33" s="83">
        <v>20</v>
      </c>
      <c r="J33" s="81">
        <v>1050</v>
      </c>
      <c r="K33" s="47">
        <v>360</v>
      </c>
      <c r="L33" s="43">
        <f>IFERROR(J33/I33, "-")</f>
        <v>52.5</v>
      </c>
      <c r="M33" s="43">
        <f>IFERROR(K33/I33, "-")</f>
        <v>18</v>
      </c>
      <c r="N33" s="86">
        <f>IFERROR(L33+M33, "-")</f>
        <v>70.5</v>
      </c>
      <c r="O33" s="81">
        <v>1400</v>
      </c>
      <c r="P33" s="47">
        <v>480</v>
      </c>
      <c r="Q33" s="43">
        <f>IFERROR(O33/I33, "-")</f>
        <v>70</v>
      </c>
      <c r="R33" s="43">
        <f>IFERROR(P33/I33, "-")</f>
        <v>24</v>
      </c>
      <c r="S33" s="86">
        <f>IFERROR(Q33+R33, "-")</f>
        <v>94</v>
      </c>
      <c r="T33" s="102" t="s">
        <v>300</v>
      </c>
      <c r="U33" s="103" t="s">
        <v>300</v>
      </c>
      <c r="V33" s="103" t="s">
        <v>300</v>
      </c>
      <c r="W33" s="43" t="str">
        <f>IFERROR(U33/T33, "-")</f>
        <v>-</v>
      </c>
      <c r="X33" s="43" t="str">
        <f>IFERROR(V33/T33, "-")</f>
        <v>-</v>
      </c>
      <c r="Y33" s="43" t="str">
        <f>IFERROR(W33+X33, "-")</f>
        <v>-</v>
      </c>
      <c r="Z33" s="87" t="str">
        <f>IFERROR(IF(D33/W33/24=0, "-", D33/W33/24),"-")</f>
        <v>-</v>
      </c>
    </row>
    <row r="34" spans="1:26" ht="42" customHeight="1" x14ac:dyDescent="0.3">
      <c r="A34" s="44">
        <v>24</v>
      </c>
      <c r="B34" s="45"/>
      <c r="C34" s="55" t="s">
        <v>211</v>
      </c>
      <c r="D34" s="19">
        <v>70000</v>
      </c>
      <c r="E34" s="21">
        <v>20</v>
      </c>
      <c r="F34" s="46"/>
      <c r="G34" s="47">
        <v>20</v>
      </c>
      <c r="H34" s="47">
        <v>1690</v>
      </c>
      <c r="I34" s="83">
        <v>16</v>
      </c>
      <c r="J34" s="81">
        <v>245</v>
      </c>
      <c r="K34" s="47">
        <v>375</v>
      </c>
      <c r="L34" s="43">
        <f>IFERROR(J34/I34, "-")</f>
        <v>15.3125</v>
      </c>
      <c r="M34" s="43">
        <f>IFERROR(K34/I34, "-")</f>
        <v>23.4375</v>
      </c>
      <c r="N34" s="86">
        <f>IFERROR(L34+M34, "-")</f>
        <v>38.75</v>
      </c>
      <c r="O34" s="81">
        <v>500</v>
      </c>
      <c r="P34" s="47">
        <v>325</v>
      </c>
      <c r="Q34" s="43">
        <f>IFERROR(O34/I34, "-")</f>
        <v>31.25</v>
      </c>
      <c r="R34" s="43">
        <f>IFERROR(P34/I34, "-")</f>
        <v>20.3125</v>
      </c>
      <c r="S34" s="86">
        <f>IFERROR(Q34+R34, "-")</f>
        <v>51.5625</v>
      </c>
      <c r="T34" s="81">
        <v>30</v>
      </c>
      <c r="U34" s="103" t="s">
        <v>300</v>
      </c>
      <c r="V34" s="103" t="s">
        <v>300</v>
      </c>
      <c r="W34" s="43" t="str">
        <f>IFERROR(U34/T34, "-")</f>
        <v>-</v>
      </c>
      <c r="X34" s="43" t="str">
        <f>IFERROR(V34/T34, "-")</f>
        <v>-</v>
      </c>
      <c r="Y34" s="43" t="str">
        <f>IFERROR(W34+X34, "-")</f>
        <v>-</v>
      </c>
      <c r="Z34" s="87" t="str">
        <f>IFERROR(IF(D34/W34/24=0, "-", D34/W34/24),"-")</f>
        <v>-</v>
      </c>
    </row>
    <row r="35" spans="1:26" ht="42" customHeight="1" x14ac:dyDescent="0.3">
      <c r="A35" s="44">
        <v>24</v>
      </c>
      <c r="B35" s="45"/>
      <c r="C35" s="55" t="s">
        <v>235</v>
      </c>
      <c r="D35" s="19">
        <v>30000</v>
      </c>
      <c r="E35" s="21">
        <v>10</v>
      </c>
      <c r="F35" s="46"/>
      <c r="G35" s="47">
        <v>36</v>
      </c>
      <c r="H35" s="47">
        <v>1000</v>
      </c>
      <c r="I35" s="83">
        <v>6</v>
      </c>
      <c r="J35" s="81">
        <v>120</v>
      </c>
      <c r="K35" s="47">
        <v>195</v>
      </c>
      <c r="L35" s="43">
        <f>IFERROR(J35/I35, "-")</f>
        <v>20</v>
      </c>
      <c r="M35" s="43">
        <f>IFERROR(K35/I35, "-")</f>
        <v>32.5</v>
      </c>
      <c r="N35" s="86">
        <f>IFERROR(L35+M35, "-")</f>
        <v>52.5</v>
      </c>
      <c r="O35" s="81">
        <v>160</v>
      </c>
      <c r="P35" s="47">
        <v>215</v>
      </c>
      <c r="Q35" s="43">
        <f>IFERROR(O35/I35, "-")</f>
        <v>26.666666666666668</v>
      </c>
      <c r="R35" s="43">
        <f>IFERROR(P35/I35, "-")</f>
        <v>35.833333333333336</v>
      </c>
      <c r="S35" s="86">
        <f>IFERROR(Q35+R35, "-")</f>
        <v>62.5</v>
      </c>
      <c r="T35" s="81">
        <v>8</v>
      </c>
      <c r="U35" s="47">
        <v>110</v>
      </c>
      <c r="V35" s="47">
        <v>185</v>
      </c>
      <c r="W35" s="43">
        <f>IFERROR(U35/T35, "-")</f>
        <v>13.75</v>
      </c>
      <c r="X35" s="43">
        <f>IFERROR(V35/T35, "-")</f>
        <v>23.125</v>
      </c>
      <c r="Y35" s="43">
        <f>IFERROR(W35+X35, "-")</f>
        <v>36.875</v>
      </c>
      <c r="Z35" s="87">
        <f>IFERROR(IF(D35/W35/24=0, "-", D35/W35/24),"-")</f>
        <v>90.909090909090921</v>
      </c>
    </row>
    <row r="36" spans="1:26" ht="42" customHeight="1" x14ac:dyDescent="0.3">
      <c r="A36" s="126">
        <v>24</v>
      </c>
      <c r="B36" s="127"/>
      <c r="C36" s="128" t="s">
        <v>313</v>
      </c>
      <c r="D36" s="129">
        <v>5000</v>
      </c>
      <c r="E36" s="130"/>
      <c r="F36" s="131"/>
      <c r="G36" s="132">
        <v>0</v>
      </c>
      <c r="H36" s="132" t="s">
        <v>300</v>
      </c>
      <c r="I36" s="133" t="s">
        <v>292</v>
      </c>
      <c r="J36" s="134"/>
      <c r="K36" s="132"/>
      <c r="L36" s="124"/>
      <c r="M36" s="124"/>
      <c r="N36" s="135"/>
      <c r="O36" s="134"/>
      <c r="P36" s="132"/>
      <c r="Q36" s="124"/>
      <c r="R36" s="124"/>
      <c r="S36" s="135"/>
      <c r="T36" s="134">
        <v>8</v>
      </c>
      <c r="U36" s="132">
        <v>100</v>
      </c>
      <c r="V36" s="132">
        <v>75</v>
      </c>
      <c r="W36" s="124">
        <f>IFERROR(U36/T36, "-")</f>
        <v>12.5</v>
      </c>
      <c r="X36" s="124">
        <f>IFERROR(V36/T36, "-")</f>
        <v>9.375</v>
      </c>
      <c r="Y36" s="124">
        <f>IFERROR(W36+X36, "-")</f>
        <v>21.875</v>
      </c>
      <c r="Z36" s="136">
        <f>IFERROR(IF(D36/W36/24=0, "-", D36/W36/24),"-")</f>
        <v>16.666666666666668</v>
      </c>
    </row>
    <row r="37" spans="1:26" ht="42" customHeight="1" x14ac:dyDescent="0.3">
      <c r="A37" s="44">
        <v>23</v>
      </c>
      <c r="B37" s="45"/>
      <c r="C37" s="55" t="s">
        <v>214</v>
      </c>
      <c r="D37" s="19">
        <v>60000</v>
      </c>
      <c r="E37" s="21">
        <v>20</v>
      </c>
      <c r="F37" s="46"/>
      <c r="G37" s="103" t="s">
        <v>300</v>
      </c>
      <c r="H37" s="103" t="s">
        <v>300</v>
      </c>
      <c r="I37" s="83">
        <v>24</v>
      </c>
      <c r="J37" s="81">
        <v>710</v>
      </c>
      <c r="K37" s="47">
        <v>375</v>
      </c>
      <c r="L37" s="43">
        <f>IFERROR(J37/I37, "-")</f>
        <v>29.583333333333332</v>
      </c>
      <c r="M37" s="43">
        <f>IFERROR(K37/I37, "-")</f>
        <v>15.625</v>
      </c>
      <c r="N37" s="86">
        <f>IFERROR(L37+M37, "-")</f>
        <v>45.208333333333329</v>
      </c>
      <c r="O37" s="81">
        <v>980</v>
      </c>
      <c r="P37" s="47">
        <v>500</v>
      </c>
      <c r="Q37" s="43">
        <f>IFERROR(O37/I37, "-")</f>
        <v>40.833333333333336</v>
      </c>
      <c r="R37" s="43">
        <f>IFERROR(P37/I37, "-")</f>
        <v>20.833333333333332</v>
      </c>
      <c r="S37" s="86">
        <f>IFERROR(Q37+R37, "-")</f>
        <v>61.666666666666671</v>
      </c>
      <c r="T37" s="81">
        <v>30</v>
      </c>
      <c r="U37" s="103" t="s">
        <v>300</v>
      </c>
      <c r="V37" s="103" t="s">
        <v>300</v>
      </c>
      <c r="W37" s="43" t="str">
        <f>IFERROR(U37/T37, "-")</f>
        <v>-</v>
      </c>
      <c r="X37" s="43" t="str">
        <f>IFERROR(V37/T37, "-")</f>
        <v>-</v>
      </c>
      <c r="Y37" s="43" t="str">
        <f>IFERROR(W37+X37, "-")</f>
        <v>-</v>
      </c>
      <c r="Z37" s="87" t="str">
        <f>IFERROR(IF(D37/W37/24=0, "-", D37/W37/24),"-")</f>
        <v>-</v>
      </c>
    </row>
    <row r="38" spans="1:26" ht="42" customHeight="1" x14ac:dyDescent="0.3">
      <c r="A38" s="44">
        <v>23</v>
      </c>
      <c r="B38" s="45"/>
      <c r="C38" s="55" t="s">
        <v>219</v>
      </c>
      <c r="D38" s="19">
        <v>44000</v>
      </c>
      <c r="E38" s="21">
        <v>15</v>
      </c>
      <c r="F38" s="46"/>
      <c r="G38" s="47">
        <v>15</v>
      </c>
      <c r="H38" s="47">
        <v>1200</v>
      </c>
      <c r="I38" s="83">
        <v>30</v>
      </c>
      <c r="J38" s="81">
        <v>300</v>
      </c>
      <c r="K38" s="47">
        <v>650</v>
      </c>
      <c r="L38" s="43">
        <f>IFERROR(J38/I38, "-")</f>
        <v>10</v>
      </c>
      <c r="M38" s="43">
        <f>IFERROR(K38/I38, "-")</f>
        <v>21.666666666666668</v>
      </c>
      <c r="N38" s="86">
        <f>IFERROR(L38+M38, "-")</f>
        <v>31.666666666666668</v>
      </c>
      <c r="O38" s="81">
        <v>450</v>
      </c>
      <c r="P38" s="47">
        <v>875</v>
      </c>
      <c r="Q38" s="43">
        <f>IFERROR(O38/I38, "-")</f>
        <v>15</v>
      </c>
      <c r="R38" s="43">
        <f>IFERROR(P38/I38, "-")</f>
        <v>29.166666666666668</v>
      </c>
      <c r="S38" s="86">
        <f>IFERROR(Q38+R38, "-")</f>
        <v>44.166666666666671</v>
      </c>
      <c r="T38" s="81">
        <v>60</v>
      </c>
      <c r="U38" s="47">
        <v>250</v>
      </c>
      <c r="V38" s="47">
        <v>550</v>
      </c>
      <c r="W38" s="43">
        <f>IFERROR(U38/T38, "-")</f>
        <v>4.166666666666667</v>
      </c>
      <c r="X38" s="43">
        <f>IFERROR(V38/T38, "-")</f>
        <v>9.1666666666666661</v>
      </c>
      <c r="Y38" s="43">
        <f>IFERROR(W38+X38, "-")</f>
        <v>13.333333333333332</v>
      </c>
      <c r="Z38" s="87">
        <f>IFERROR(IF(D38/W38/24=0, "-", D38/W38/24),"-")</f>
        <v>440</v>
      </c>
    </row>
    <row r="39" spans="1:26" ht="42" customHeight="1" x14ac:dyDescent="0.3">
      <c r="A39" s="126">
        <v>23</v>
      </c>
      <c r="B39" s="127"/>
      <c r="C39" s="128" t="s">
        <v>259</v>
      </c>
      <c r="D39" s="129">
        <v>3000</v>
      </c>
      <c r="E39" s="130"/>
      <c r="F39" s="131"/>
      <c r="G39" s="132">
        <v>0</v>
      </c>
      <c r="H39" s="132">
        <v>300</v>
      </c>
      <c r="I39" s="133" t="s">
        <v>197</v>
      </c>
      <c r="J39" s="134"/>
      <c r="K39" s="132"/>
      <c r="L39" s="124"/>
      <c r="M39" s="124"/>
      <c r="N39" s="135"/>
      <c r="O39" s="134"/>
      <c r="P39" s="132"/>
      <c r="Q39" s="124"/>
      <c r="R39" s="124"/>
      <c r="S39" s="135"/>
      <c r="T39" s="134">
        <v>10</v>
      </c>
      <c r="U39" s="132">
        <v>50</v>
      </c>
      <c r="V39" s="132">
        <v>100</v>
      </c>
      <c r="W39" s="124">
        <f>IFERROR(U39/T39, "-")</f>
        <v>5</v>
      </c>
      <c r="X39" s="124">
        <f>IFERROR(V39/T39, "-")</f>
        <v>10</v>
      </c>
      <c r="Y39" s="124">
        <f>IFERROR(W39+X39, "-")</f>
        <v>15</v>
      </c>
      <c r="Z39" s="136">
        <f>IFERROR(IF(D39/W39/24=0, "-", D39/W39/24),"-")</f>
        <v>25</v>
      </c>
    </row>
    <row r="40" spans="1:26" ht="42" customHeight="1" x14ac:dyDescent="0.3">
      <c r="A40" s="70">
        <v>22</v>
      </c>
      <c r="B40" s="71"/>
      <c r="C40" s="104" t="s">
        <v>305</v>
      </c>
      <c r="D40" s="62">
        <v>105000</v>
      </c>
      <c r="E40" s="58">
        <v>21</v>
      </c>
      <c r="F40" s="73"/>
      <c r="G40" s="74">
        <v>18</v>
      </c>
      <c r="H40" s="74">
        <v>2625</v>
      </c>
      <c r="I40" s="105">
        <v>2</v>
      </c>
      <c r="J40" s="106">
        <v>120</v>
      </c>
      <c r="K40" s="74">
        <v>80</v>
      </c>
      <c r="L40" s="67">
        <f>IFERROR(J40/I40, "-")</f>
        <v>60</v>
      </c>
      <c r="M40" s="67">
        <f>IFERROR(K40/I40, "-")</f>
        <v>40</v>
      </c>
      <c r="N40" s="97">
        <f>IFERROR(L40+M40, "-")</f>
        <v>100</v>
      </c>
      <c r="O40" s="106">
        <v>125</v>
      </c>
      <c r="P40" s="74">
        <v>85</v>
      </c>
      <c r="Q40" s="67">
        <f>IFERROR(O40/I40, "-")</f>
        <v>62.5</v>
      </c>
      <c r="R40" s="67">
        <f>IFERROR(P40/I40, "-")</f>
        <v>42.5</v>
      </c>
      <c r="S40" s="97">
        <f>IFERROR(Q40+R40, "-")</f>
        <v>105</v>
      </c>
      <c r="T40" s="106">
        <v>9</v>
      </c>
      <c r="U40" s="139" t="s">
        <v>300</v>
      </c>
      <c r="V40" s="139" t="s">
        <v>300</v>
      </c>
      <c r="W40" s="67" t="str">
        <f>IFERROR(U40/T40, "-")</f>
        <v>-</v>
      </c>
      <c r="X40" s="67" t="str">
        <f>IFERROR(V40/T40, "-")</f>
        <v>-</v>
      </c>
      <c r="Y40" s="67" t="str">
        <f>IFERROR(W40+X40, "-")</f>
        <v>-</v>
      </c>
      <c r="Z40" s="107" t="str">
        <f>IFERROR(IF(D40/W40/24=0, "-", D40/W40/24),"-")</f>
        <v>-</v>
      </c>
    </row>
    <row r="41" spans="1:26" ht="42" customHeight="1" x14ac:dyDescent="0.3">
      <c r="A41" s="70">
        <v>22</v>
      </c>
      <c r="B41" s="71"/>
      <c r="C41" s="72" t="s">
        <v>416</v>
      </c>
      <c r="D41" s="62">
        <v>80000</v>
      </c>
      <c r="E41" s="58">
        <v>20</v>
      </c>
      <c r="F41" s="73"/>
      <c r="G41" s="74">
        <v>12</v>
      </c>
      <c r="H41" s="74">
        <v>1860</v>
      </c>
      <c r="I41" s="105">
        <v>18</v>
      </c>
      <c r="J41" s="106">
        <v>600</v>
      </c>
      <c r="K41" s="74">
        <v>900</v>
      </c>
      <c r="L41" s="67">
        <f>IFERROR(J41/I41, "-")</f>
        <v>33.333333333333336</v>
      </c>
      <c r="M41" s="67">
        <f>IFERROR(K41/I41, "-")</f>
        <v>50</v>
      </c>
      <c r="N41" s="97">
        <f>IFERROR(L41+M41, "-")</f>
        <v>83.333333333333343</v>
      </c>
      <c r="O41" s="106">
        <v>800</v>
      </c>
      <c r="P41" s="74">
        <v>1200</v>
      </c>
      <c r="Q41" s="67">
        <f>IFERROR(O41/I41, "-")</f>
        <v>44.444444444444443</v>
      </c>
      <c r="R41" s="67">
        <f>IFERROR(P41/I41, "-")</f>
        <v>66.666666666666671</v>
      </c>
      <c r="S41" s="97">
        <f>IFERROR(Q41+R41, "-")</f>
        <v>111.11111111111111</v>
      </c>
      <c r="T41" s="106">
        <v>32</v>
      </c>
      <c r="U41" s="139" t="s">
        <v>300</v>
      </c>
      <c r="V41" s="139" t="s">
        <v>300</v>
      </c>
      <c r="W41" s="67" t="str">
        <f>IFERROR(U41/T41, "-")</f>
        <v>-</v>
      </c>
      <c r="X41" s="67" t="str">
        <f>IFERROR(V41/T41, "-")</f>
        <v>-</v>
      </c>
      <c r="Y41" s="67" t="str">
        <f>IFERROR(W41+X41, "-")</f>
        <v>-</v>
      </c>
      <c r="Z41" s="107" t="str">
        <f>IFERROR(IF(D41/W41/24=0, "-", D41/W41/24),"-")</f>
        <v>-</v>
      </c>
    </row>
    <row r="42" spans="1:26" ht="42" customHeight="1" x14ac:dyDescent="0.3">
      <c r="A42" s="44">
        <v>22</v>
      </c>
      <c r="B42" s="45"/>
      <c r="C42" s="55" t="s">
        <v>215</v>
      </c>
      <c r="D42" s="19">
        <v>45000</v>
      </c>
      <c r="E42" s="21">
        <v>25</v>
      </c>
      <c r="F42" s="46"/>
      <c r="G42" s="47">
        <v>36</v>
      </c>
      <c r="H42" s="47">
        <v>1000</v>
      </c>
      <c r="I42" s="83">
        <v>24</v>
      </c>
      <c r="J42" s="81">
        <v>250</v>
      </c>
      <c r="K42" s="47">
        <v>300</v>
      </c>
      <c r="L42" s="43">
        <f>IFERROR(J42/I42, "-")</f>
        <v>10.416666666666666</v>
      </c>
      <c r="M42" s="43">
        <f>IFERROR(K42/I42, "-")</f>
        <v>12.5</v>
      </c>
      <c r="N42" s="86">
        <f>IFERROR(L42+M42, "-")</f>
        <v>22.916666666666664</v>
      </c>
      <c r="O42" s="81">
        <v>325</v>
      </c>
      <c r="P42" s="47">
        <v>375</v>
      </c>
      <c r="Q42" s="43">
        <f>IFERROR(O42/I42, "-")</f>
        <v>13.541666666666666</v>
      </c>
      <c r="R42" s="43">
        <f>IFERROR(P42/I42, "-")</f>
        <v>15.625</v>
      </c>
      <c r="S42" s="86">
        <f>IFERROR(Q42+R42, "-")</f>
        <v>29.166666666666664</v>
      </c>
      <c r="T42" s="81">
        <v>30</v>
      </c>
      <c r="U42" s="47">
        <v>180</v>
      </c>
      <c r="V42" s="47">
        <v>265</v>
      </c>
      <c r="W42" s="43">
        <f>IFERROR(U42/T42, "-")</f>
        <v>6</v>
      </c>
      <c r="X42" s="43">
        <f>IFERROR(V42/T42, "-")</f>
        <v>8.8333333333333339</v>
      </c>
      <c r="Y42" s="43">
        <f>IFERROR(W42+X42, "-")</f>
        <v>14.833333333333334</v>
      </c>
      <c r="Z42" s="87">
        <f>IFERROR(IF(D42/W42/24=0, "-", D42/W42/24),"-")</f>
        <v>312.5</v>
      </c>
    </row>
    <row r="43" spans="1:26" ht="42" customHeight="1" x14ac:dyDescent="0.3">
      <c r="A43" s="126">
        <v>22</v>
      </c>
      <c r="B43" s="127"/>
      <c r="C43" s="128" t="s">
        <v>256</v>
      </c>
      <c r="D43" s="129"/>
      <c r="E43" s="130">
        <v>5</v>
      </c>
      <c r="F43" s="131"/>
      <c r="G43" s="132">
        <v>0</v>
      </c>
      <c r="H43" s="132" t="s">
        <v>300</v>
      </c>
      <c r="I43" s="133" t="s">
        <v>292</v>
      </c>
      <c r="J43" s="134"/>
      <c r="K43" s="132"/>
      <c r="L43" s="124"/>
      <c r="M43" s="124"/>
      <c r="N43" s="135"/>
      <c r="O43" s="134"/>
      <c r="P43" s="132"/>
      <c r="Q43" s="124"/>
      <c r="R43" s="124"/>
      <c r="S43" s="135"/>
      <c r="T43" s="134">
        <v>24</v>
      </c>
      <c r="U43" s="132">
        <v>250</v>
      </c>
      <c r="V43" s="132">
        <v>80</v>
      </c>
      <c r="W43" s="124">
        <f>IFERROR(U43/T43, "-")</f>
        <v>10.416666666666666</v>
      </c>
      <c r="X43" s="124">
        <f>IFERROR(V43/T43, "-")</f>
        <v>3.3333333333333335</v>
      </c>
      <c r="Y43" s="124">
        <f>IFERROR(W43+X43, "-")</f>
        <v>13.75</v>
      </c>
      <c r="Z43" s="136" t="str">
        <f>IFERROR(IF(D43/W43/24=0, "-", D43/W43/24),"-")</f>
        <v>-</v>
      </c>
    </row>
    <row r="44" spans="1:26" ht="42" customHeight="1" x14ac:dyDescent="0.3">
      <c r="A44" s="44">
        <v>21</v>
      </c>
      <c r="B44" s="45"/>
      <c r="C44" s="50" t="s">
        <v>439</v>
      </c>
      <c r="D44" s="19">
        <v>90000</v>
      </c>
      <c r="E44" s="21">
        <v>25</v>
      </c>
      <c r="F44" s="46"/>
      <c r="G44" s="47">
        <v>18</v>
      </c>
      <c r="H44" s="103" t="s">
        <v>300</v>
      </c>
      <c r="I44" s="83">
        <v>36</v>
      </c>
      <c r="J44" s="81">
        <v>875</v>
      </c>
      <c r="K44" s="47">
        <v>725</v>
      </c>
      <c r="L44" s="43">
        <f>IFERROR(J44/I44, "-")</f>
        <v>24.305555555555557</v>
      </c>
      <c r="M44" s="43">
        <f>IFERROR(K44/I44, "-")</f>
        <v>20.138888888888889</v>
      </c>
      <c r="N44" s="86">
        <f>IFERROR(L44+M44, "-")</f>
        <v>44.444444444444443</v>
      </c>
      <c r="O44" s="81">
        <v>950</v>
      </c>
      <c r="P44" s="47">
        <v>800</v>
      </c>
      <c r="Q44" s="43">
        <f>IFERROR(O44/I44, "-")</f>
        <v>26.388888888888889</v>
      </c>
      <c r="R44" s="43">
        <f>IFERROR(P44/I44, "-")</f>
        <v>22.222222222222221</v>
      </c>
      <c r="S44" s="86">
        <f>IFERROR(Q44+R44, "-")</f>
        <v>48.611111111111114</v>
      </c>
      <c r="T44" s="81">
        <v>54</v>
      </c>
      <c r="U44" s="103" t="s">
        <v>300</v>
      </c>
      <c r="V44" s="103" t="s">
        <v>300</v>
      </c>
      <c r="W44" s="43" t="str">
        <f>IFERROR(U44/T44, "-")</f>
        <v>-</v>
      </c>
      <c r="X44" s="43" t="str">
        <f>IFERROR(V44/T44, "-")</f>
        <v>-</v>
      </c>
      <c r="Y44" s="43" t="str">
        <f>IFERROR(W44+X44, "-")</f>
        <v>-</v>
      </c>
      <c r="Z44" s="87" t="str">
        <f>IFERROR(IF(D44/W44/24=0, "-", D44/W44/24),"-")</f>
        <v>-</v>
      </c>
    </row>
    <row r="45" spans="1:26" ht="42" customHeight="1" x14ac:dyDescent="0.3">
      <c r="A45" s="44">
        <v>21</v>
      </c>
      <c r="B45" s="45"/>
      <c r="C45" s="55" t="s">
        <v>217</v>
      </c>
      <c r="D45" s="19">
        <v>50000</v>
      </c>
      <c r="E45" s="21">
        <v>18</v>
      </c>
      <c r="F45" s="46"/>
      <c r="G45" s="47">
        <v>10</v>
      </c>
      <c r="H45" s="47">
        <v>1375</v>
      </c>
      <c r="I45" s="83">
        <v>24</v>
      </c>
      <c r="J45" s="81">
        <v>280</v>
      </c>
      <c r="K45" s="47">
        <v>900</v>
      </c>
      <c r="L45" s="43">
        <f>IFERROR(J45/I45, "-")</f>
        <v>11.666666666666666</v>
      </c>
      <c r="M45" s="43">
        <f>IFERROR(K45/I45, "-")</f>
        <v>37.5</v>
      </c>
      <c r="N45" s="86">
        <f>IFERROR(L45+M45, "-")</f>
        <v>49.166666666666664</v>
      </c>
      <c r="O45" s="81">
        <v>350</v>
      </c>
      <c r="P45" s="47">
        <v>1150</v>
      </c>
      <c r="Q45" s="43">
        <f>IFERROR(O45/I45, "-")</f>
        <v>14.583333333333334</v>
      </c>
      <c r="R45" s="43">
        <f>IFERROR(P45/I45, "-")</f>
        <v>47.916666666666664</v>
      </c>
      <c r="S45" s="86">
        <f>IFERROR(Q45+R45, "-")</f>
        <v>62.5</v>
      </c>
      <c r="T45" s="81">
        <v>32</v>
      </c>
      <c r="U45" s="47">
        <v>210</v>
      </c>
      <c r="V45" s="47">
        <v>650</v>
      </c>
      <c r="W45" s="43">
        <f>IFERROR(U45/T45, "-")</f>
        <v>6.5625</v>
      </c>
      <c r="X45" s="43">
        <f>IFERROR(V45/T45, "-")</f>
        <v>20.3125</v>
      </c>
      <c r="Y45" s="43">
        <f>IFERROR(W45+X45, "-")</f>
        <v>26.875</v>
      </c>
      <c r="Z45" s="87">
        <f>IFERROR(IF(D45/W45/24=0, "-", D45/W45/24),"-")</f>
        <v>317.46031746031747</v>
      </c>
    </row>
    <row r="46" spans="1:26" ht="42" customHeight="1" x14ac:dyDescent="0.3">
      <c r="A46" s="44">
        <v>21</v>
      </c>
      <c r="B46" s="45"/>
      <c r="C46" s="55" t="s">
        <v>216</v>
      </c>
      <c r="D46" s="19"/>
      <c r="E46" s="21">
        <v>20</v>
      </c>
      <c r="F46" s="46"/>
      <c r="G46" s="146">
        <v>0.5</v>
      </c>
      <c r="H46" s="47">
        <v>1450</v>
      </c>
      <c r="I46" s="83">
        <v>2</v>
      </c>
      <c r="J46" s="81">
        <v>60</v>
      </c>
      <c r="K46" s="47">
        <v>95</v>
      </c>
      <c r="L46" s="43">
        <f>IFERROR(J46/I46, "-")</f>
        <v>30</v>
      </c>
      <c r="M46" s="43">
        <f>IFERROR(K46/I46, "-")</f>
        <v>47.5</v>
      </c>
      <c r="N46" s="86">
        <f>IFERROR(L46+M46, "-")</f>
        <v>77.5</v>
      </c>
      <c r="O46" s="81">
        <v>75</v>
      </c>
      <c r="P46" s="47">
        <v>125</v>
      </c>
      <c r="Q46" s="43">
        <f>IFERROR(O46/I46, "-")</f>
        <v>37.5</v>
      </c>
      <c r="R46" s="43">
        <f>IFERROR(P46/I46, "-")</f>
        <v>62.5</v>
      </c>
      <c r="S46" s="86">
        <f>IFERROR(Q46+R46, "-")</f>
        <v>100</v>
      </c>
      <c r="T46" s="81">
        <v>24</v>
      </c>
      <c r="U46" s="103" t="s">
        <v>300</v>
      </c>
      <c r="V46" s="103" t="s">
        <v>300</v>
      </c>
      <c r="W46" s="43" t="str">
        <f>IFERROR(U46/T46, "-")</f>
        <v>-</v>
      </c>
      <c r="X46" s="43" t="str">
        <f>IFERROR(V46/T46, "-")</f>
        <v>-</v>
      </c>
      <c r="Y46" s="43" t="str">
        <f>IFERROR(W46+X46, "-")</f>
        <v>-</v>
      </c>
      <c r="Z46" s="87" t="str">
        <f>IFERROR(IF(D46/W46/24=0, "-", D46/W46/24),"-")</f>
        <v>-</v>
      </c>
    </row>
    <row r="47" spans="1:26" ht="42" customHeight="1" x14ac:dyDescent="0.3">
      <c r="A47" s="70">
        <v>20</v>
      </c>
      <c r="B47" s="71"/>
      <c r="C47" s="104" t="s">
        <v>301</v>
      </c>
      <c r="D47" s="62">
        <v>85000</v>
      </c>
      <c r="E47" s="58">
        <v>25</v>
      </c>
      <c r="F47" s="73"/>
      <c r="G47" s="74">
        <v>18</v>
      </c>
      <c r="H47" s="74">
        <v>2050</v>
      </c>
      <c r="I47" s="105">
        <v>14</v>
      </c>
      <c r="J47" s="106">
        <v>390</v>
      </c>
      <c r="K47" s="74">
        <v>185</v>
      </c>
      <c r="L47" s="67">
        <f>IFERROR(J47/I47, "-")</f>
        <v>27.857142857142858</v>
      </c>
      <c r="M47" s="67">
        <f>IFERROR(K47/I47, "-")</f>
        <v>13.214285714285714</v>
      </c>
      <c r="N47" s="97">
        <f>IFERROR(L47+M47, "-")</f>
        <v>41.071428571428569</v>
      </c>
      <c r="O47" s="106">
        <v>525</v>
      </c>
      <c r="P47" s="74">
        <v>250</v>
      </c>
      <c r="Q47" s="67">
        <f>IFERROR(O47/I47, "-")</f>
        <v>37.5</v>
      </c>
      <c r="R47" s="67">
        <f>IFERROR(P47/I47, "-")</f>
        <v>17.857142857142858</v>
      </c>
      <c r="S47" s="97">
        <f>IFERROR(Q47+R47, "-")</f>
        <v>55.357142857142861</v>
      </c>
      <c r="T47" s="106">
        <v>20</v>
      </c>
      <c r="U47" s="74">
        <v>375</v>
      </c>
      <c r="V47" s="74">
        <v>170</v>
      </c>
      <c r="W47" s="67">
        <f>IFERROR(U47/T47, "-")</f>
        <v>18.75</v>
      </c>
      <c r="X47" s="67">
        <f>IFERROR(V47/T47, "-")</f>
        <v>8.5</v>
      </c>
      <c r="Y47" s="67">
        <f>IFERROR(W47+X47, "-")</f>
        <v>27.25</v>
      </c>
      <c r="Z47" s="107">
        <f>IFERROR(IF(D47/W47/24=0, "-", D47/W47/24),"-")</f>
        <v>188.88888888888889</v>
      </c>
    </row>
    <row r="48" spans="1:26" ht="42" customHeight="1" x14ac:dyDescent="0.3">
      <c r="A48" s="44">
        <v>20</v>
      </c>
      <c r="B48" s="45"/>
      <c r="C48" s="55" t="s">
        <v>218</v>
      </c>
      <c r="D48" s="19">
        <v>40000</v>
      </c>
      <c r="E48" s="21"/>
      <c r="F48" s="46"/>
      <c r="G48" s="47">
        <v>28</v>
      </c>
      <c r="H48" s="47">
        <v>850</v>
      </c>
      <c r="I48" s="83">
        <v>48</v>
      </c>
      <c r="J48" s="81">
        <v>700</v>
      </c>
      <c r="K48" s="47">
        <v>200</v>
      </c>
      <c r="L48" s="43">
        <f>IFERROR(J48/I48, "-")</f>
        <v>14.583333333333334</v>
      </c>
      <c r="M48" s="43">
        <f>IFERROR(K48/I48, "-")</f>
        <v>4.166666666666667</v>
      </c>
      <c r="N48" s="86">
        <f>IFERROR(L48+M48, "-")</f>
        <v>18.75</v>
      </c>
      <c r="O48" s="81">
        <v>1000</v>
      </c>
      <c r="P48" s="47">
        <v>275</v>
      </c>
      <c r="Q48" s="43">
        <f>IFERROR(O48/I48, "-")</f>
        <v>20.833333333333332</v>
      </c>
      <c r="R48" s="43">
        <f>IFERROR(P48/I48, "-")</f>
        <v>5.729166666666667</v>
      </c>
      <c r="S48" s="86">
        <f>IFERROR(Q48+R48, "-")</f>
        <v>26.5625</v>
      </c>
      <c r="T48" s="81">
        <v>72</v>
      </c>
      <c r="U48" s="47">
        <v>700</v>
      </c>
      <c r="V48" s="47">
        <v>120</v>
      </c>
      <c r="W48" s="43">
        <f>IFERROR(U48/T48, "-")</f>
        <v>9.7222222222222214</v>
      </c>
      <c r="X48" s="43">
        <f>IFERROR(V48/T48, "-")</f>
        <v>1.6666666666666667</v>
      </c>
      <c r="Y48" s="43">
        <f>IFERROR(W48+X48, "-")</f>
        <v>11.388888888888888</v>
      </c>
      <c r="Z48" s="87">
        <f>IFERROR(IF(D48/W48/24=0, "-", D48/W48/24),"-")</f>
        <v>171.42857142857144</v>
      </c>
    </row>
    <row r="49" spans="1:26" ht="42" customHeight="1" x14ac:dyDescent="0.3">
      <c r="A49" s="126">
        <v>20</v>
      </c>
      <c r="B49" s="127"/>
      <c r="C49" s="128" t="s">
        <v>303</v>
      </c>
      <c r="D49" s="129">
        <v>4000</v>
      </c>
      <c r="E49" s="130"/>
      <c r="F49" s="131"/>
      <c r="G49" s="132">
        <v>0</v>
      </c>
      <c r="H49" s="132">
        <v>400</v>
      </c>
      <c r="I49" s="133" t="s">
        <v>292</v>
      </c>
      <c r="J49" s="134"/>
      <c r="K49" s="132"/>
      <c r="L49" s="124"/>
      <c r="M49" s="124"/>
      <c r="N49" s="135"/>
      <c r="O49" s="134"/>
      <c r="P49" s="132"/>
      <c r="Q49" s="124"/>
      <c r="R49" s="124"/>
      <c r="S49" s="135"/>
      <c r="T49" s="134">
        <v>12</v>
      </c>
      <c r="U49" s="132">
        <v>60</v>
      </c>
      <c r="V49" s="132">
        <v>100</v>
      </c>
      <c r="W49" s="124">
        <f>IFERROR(U49/T49, "-")</f>
        <v>5</v>
      </c>
      <c r="X49" s="124">
        <f>IFERROR(V49/T49, "-")</f>
        <v>8.3333333333333339</v>
      </c>
      <c r="Y49" s="124">
        <f>IFERROR(W49+X49, "-")</f>
        <v>13.333333333333334</v>
      </c>
      <c r="Z49" s="136">
        <f>IFERROR(IF(D49/W49/24=0, "-", D49/W49/24),"-")</f>
        <v>33.333333333333336</v>
      </c>
    </row>
    <row r="50" spans="1:26" ht="42" customHeight="1" x14ac:dyDescent="0.3">
      <c r="A50" s="44">
        <v>19</v>
      </c>
      <c r="B50" s="45"/>
      <c r="C50" s="55" t="s">
        <v>212</v>
      </c>
      <c r="D50" s="19">
        <v>55000</v>
      </c>
      <c r="E50" s="21">
        <v>20</v>
      </c>
      <c r="F50" s="46"/>
      <c r="G50" s="47">
        <v>32</v>
      </c>
      <c r="H50" s="47">
        <v>1250</v>
      </c>
      <c r="I50" s="83">
        <v>32</v>
      </c>
      <c r="J50" s="81">
        <v>610</v>
      </c>
      <c r="K50" s="47">
        <v>700</v>
      </c>
      <c r="L50" s="43">
        <f>IFERROR(J50/I50, "-")</f>
        <v>19.0625</v>
      </c>
      <c r="M50" s="43">
        <f>IFERROR(K50/I50, "-")</f>
        <v>21.875</v>
      </c>
      <c r="N50" s="86">
        <f>IFERROR(L50+M50, "-")</f>
        <v>40.9375</v>
      </c>
      <c r="O50" s="81">
        <v>725</v>
      </c>
      <c r="P50" s="47">
        <v>850</v>
      </c>
      <c r="Q50" s="43">
        <f>IFERROR(O50/I50, "-")</f>
        <v>22.65625</v>
      </c>
      <c r="R50" s="43">
        <f>IFERROR(P50/I50, "-")</f>
        <v>26.5625</v>
      </c>
      <c r="S50" s="86">
        <f>IFERROR(Q50+R50, "-")</f>
        <v>49.21875</v>
      </c>
      <c r="T50" s="81">
        <v>55</v>
      </c>
      <c r="U50" s="47">
        <v>580</v>
      </c>
      <c r="V50" s="47">
        <v>600</v>
      </c>
      <c r="W50" s="43">
        <f>IFERROR(U50/T50, "-")</f>
        <v>10.545454545454545</v>
      </c>
      <c r="X50" s="43">
        <f>IFERROR(V50/T50, "-")</f>
        <v>10.909090909090908</v>
      </c>
      <c r="Y50" s="43">
        <f>IFERROR(W50+X50, "-")</f>
        <v>21.454545454545453</v>
      </c>
      <c r="Z50" s="87">
        <f>IFERROR(IF(D50/W50/24=0, "-", D50/W50/24),"-")</f>
        <v>217.31321839080462</v>
      </c>
    </row>
    <row r="51" spans="1:26" ht="42" customHeight="1" x14ac:dyDescent="0.3">
      <c r="A51" s="44">
        <v>19</v>
      </c>
      <c r="B51" s="45"/>
      <c r="C51" s="55" t="s">
        <v>220</v>
      </c>
      <c r="D51" s="19">
        <v>38000</v>
      </c>
      <c r="E51" s="21"/>
      <c r="F51" s="46"/>
      <c r="G51" s="47">
        <v>26</v>
      </c>
      <c r="H51" s="47">
        <v>1900</v>
      </c>
      <c r="I51" s="83">
        <v>54</v>
      </c>
      <c r="J51" s="81">
        <v>550</v>
      </c>
      <c r="K51" s="47">
        <v>165</v>
      </c>
      <c r="L51" s="43">
        <f>IFERROR(J51/I51, "-")</f>
        <v>10.185185185185185</v>
      </c>
      <c r="M51" s="43">
        <f>IFERROR(K51/I51, "-")</f>
        <v>3.0555555555555554</v>
      </c>
      <c r="N51" s="86">
        <f>IFERROR(L51+M51, "-")</f>
        <v>13.24074074074074</v>
      </c>
      <c r="O51" s="81">
        <v>850</v>
      </c>
      <c r="P51" s="47">
        <v>230</v>
      </c>
      <c r="Q51" s="43">
        <f>IFERROR(O51/I51, "-")</f>
        <v>15.74074074074074</v>
      </c>
      <c r="R51" s="43">
        <f>IFERROR(P51/I51, "-")</f>
        <v>4.2592592592592595</v>
      </c>
      <c r="S51" s="86">
        <f>IFERROR(Q51+R51, "-")</f>
        <v>20</v>
      </c>
      <c r="T51" s="81">
        <v>36</v>
      </c>
      <c r="U51" s="47">
        <v>510</v>
      </c>
      <c r="V51" s="47">
        <v>85</v>
      </c>
      <c r="W51" s="43">
        <f>IFERROR(U51/T51, "-")</f>
        <v>14.166666666666666</v>
      </c>
      <c r="X51" s="43">
        <f>IFERROR(V51/T51, "-")</f>
        <v>2.3611111111111112</v>
      </c>
      <c r="Y51" s="43">
        <f>IFERROR(W51+X51, "-")</f>
        <v>16.527777777777779</v>
      </c>
      <c r="Z51" s="87">
        <f>IFERROR(IF(D51/W51/24=0, "-", D51/W51/24),"-")</f>
        <v>111.76470588235294</v>
      </c>
    </row>
    <row r="52" spans="1:26" ht="42" customHeight="1" x14ac:dyDescent="0.3">
      <c r="A52" s="44">
        <v>19</v>
      </c>
      <c r="B52" s="45"/>
      <c r="C52" s="55" t="s">
        <v>236</v>
      </c>
      <c r="D52" s="19">
        <v>30000</v>
      </c>
      <c r="E52" s="21">
        <v>10</v>
      </c>
      <c r="F52" s="46"/>
      <c r="G52" s="47">
        <v>36</v>
      </c>
      <c r="H52" s="47">
        <v>1000</v>
      </c>
      <c r="I52" s="83">
        <v>6</v>
      </c>
      <c r="J52" s="81">
        <v>140</v>
      </c>
      <c r="K52" s="47">
        <v>105</v>
      </c>
      <c r="L52" s="43">
        <f>IFERROR(J52/I52, "-")</f>
        <v>23.333333333333332</v>
      </c>
      <c r="M52" s="43">
        <f>IFERROR(K52/I52, "-")</f>
        <v>17.5</v>
      </c>
      <c r="N52" s="86">
        <f>IFERROR(L52+M52, "-")</f>
        <v>40.833333333333329</v>
      </c>
      <c r="O52" s="81">
        <v>180</v>
      </c>
      <c r="P52" s="47">
        <v>125</v>
      </c>
      <c r="Q52" s="43">
        <f>IFERROR(O52/I52, "-")</f>
        <v>30</v>
      </c>
      <c r="R52" s="43">
        <f>IFERROR(P52/I52, "-")</f>
        <v>20.833333333333332</v>
      </c>
      <c r="S52" s="86">
        <f>IFERROR(Q52+R52, "-")</f>
        <v>50.833333333333329</v>
      </c>
      <c r="T52" s="81">
        <v>8</v>
      </c>
      <c r="U52" s="47">
        <v>130</v>
      </c>
      <c r="V52" s="47">
        <v>95</v>
      </c>
      <c r="W52" s="43">
        <f>IFERROR(U52/T52, "-")</f>
        <v>16.25</v>
      </c>
      <c r="X52" s="43">
        <f>IFERROR(V52/T52, "-")</f>
        <v>11.875</v>
      </c>
      <c r="Y52" s="43">
        <f>IFERROR(W52+X52, "-")</f>
        <v>28.125</v>
      </c>
      <c r="Z52" s="87">
        <f>IFERROR(IF(D52/W52/24=0, "-", D52/W52/24),"-")</f>
        <v>76.92307692307692</v>
      </c>
    </row>
    <row r="53" spans="1:26" ht="42" customHeight="1" x14ac:dyDescent="0.3">
      <c r="A53" s="44">
        <v>19</v>
      </c>
      <c r="B53" s="45"/>
      <c r="C53" s="50" t="s">
        <v>408</v>
      </c>
      <c r="D53" s="19"/>
      <c r="E53" s="21">
        <v>25</v>
      </c>
      <c r="F53" s="46"/>
      <c r="G53" s="47">
        <v>28</v>
      </c>
      <c r="H53" s="103" t="s">
        <v>300</v>
      </c>
      <c r="I53" s="83">
        <v>50</v>
      </c>
      <c r="J53" s="81">
        <v>340</v>
      </c>
      <c r="K53" s="47">
        <v>1800</v>
      </c>
      <c r="L53" s="43">
        <f>IFERROR(J53/I53, "-")</f>
        <v>6.8</v>
      </c>
      <c r="M53" s="43">
        <f>IFERROR(K53/I53, "-")</f>
        <v>36</v>
      </c>
      <c r="N53" s="86">
        <f>IFERROR(L53+M53, "-")</f>
        <v>42.8</v>
      </c>
      <c r="O53" s="81">
        <v>450</v>
      </c>
      <c r="P53" s="47">
        <v>2450</v>
      </c>
      <c r="Q53" s="43">
        <f>IFERROR(O53/I53, "-")</f>
        <v>9</v>
      </c>
      <c r="R53" s="43">
        <f>IFERROR(P53/I53, "-")</f>
        <v>49</v>
      </c>
      <c r="S53" s="86">
        <f>IFERROR(Q53+R53, "-")</f>
        <v>58</v>
      </c>
      <c r="T53" s="81">
        <v>62</v>
      </c>
      <c r="U53" s="103" t="s">
        <v>300</v>
      </c>
      <c r="V53" s="103" t="s">
        <v>300</v>
      </c>
      <c r="W53" s="43" t="str">
        <f>IFERROR(U53/T53, "-")</f>
        <v>-</v>
      </c>
      <c r="X53" s="43" t="str">
        <f>IFERROR(V53/T53, "-")</f>
        <v>-</v>
      </c>
      <c r="Y53" s="43" t="str">
        <f>IFERROR(W53+X53, "-")</f>
        <v>-</v>
      </c>
      <c r="Z53" s="87" t="str">
        <f>IFERROR(IF(D53/W53/24=0, "-", D53/W53/24),"-")</f>
        <v>-</v>
      </c>
    </row>
    <row r="54" spans="1:26" ht="42" customHeight="1" x14ac:dyDescent="0.3">
      <c r="A54" s="44">
        <v>18</v>
      </c>
      <c r="B54" s="45"/>
      <c r="C54" s="55" t="s">
        <v>221</v>
      </c>
      <c r="D54" s="19">
        <v>45000</v>
      </c>
      <c r="E54" s="21">
        <v>20</v>
      </c>
      <c r="F54" s="46"/>
      <c r="G54" s="47">
        <v>12</v>
      </c>
      <c r="H54" s="103" t="s">
        <v>300</v>
      </c>
      <c r="I54" s="83">
        <v>48</v>
      </c>
      <c r="J54" s="81">
        <v>475</v>
      </c>
      <c r="K54" s="47">
        <v>740</v>
      </c>
      <c r="L54" s="43">
        <f>IFERROR(J54/I54, "-")</f>
        <v>9.8958333333333339</v>
      </c>
      <c r="M54" s="43">
        <f>IFERROR(K54/I54, "-")</f>
        <v>15.416666666666666</v>
      </c>
      <c r="N54" s="86">
        <f>IFERROR(L54+M54, "-")</f>
        <v>25.3125</v>
      </c>
      <c r="O54" s="81">
        <v>635</v>
      </c>
      <c r="P54" s="47">
        <v>990</v>
      </c>
      <c r="Q54" s="43">
        <f>IFERROR(O54/I54, "-")</f>
        <v>13.229166666666666</v>
      </c>
      <c r="R54" s="43">
        <f>IFERROR(P54/I54, "-")</f>
        <v>20.625</v>
      </c>
      <c r="S54" s="86">
        <f>IFERROR(Q54+R54, "-")</f>
        <v>33.854166666666664</v>
      </c>
      <c r="T54" s="81">
        <v>58</v>
      </c>
      <c r="U54" s="103" t="s">
        <v>300</v>
      </c>
      <c r="V54" s="103" t="s">
        <v>300</v>
      </c>
      <c r="W54" s="43" t="str">
        <f>IFERROR(U54/T54, "-")</f>
        <v>-</v>
      </c>
      <c r="X54" s="43" t="str">
        <f>IFERROR(V54/T54, "-")</f>
        <v>-</v>
      </c>
      <c r="Y54" s="43" t="str">
        <f>IFERROR(W54+X54, "-")</f>
        <v>-</v>
      </c>
      <c r="Z54" s="87" t="str">
        <f>IFERROR(IF(D54/W54/24=0, "-", D54/W54/24),"-")</f>
        <v>-</v>
      </c>
    </row>
    <row r="55" spans="1:26" ht="42" customHeight="1" x14ac:dyDescent="0.3">
      <c r="A55" s="44">
        <v>18</v>
      </c>
      <c r="B55" s="45"/>
      <c r="C55" s="55" t="s">
        <v>222</v>
      </c>
      <c r="D55" s="19">
        <v>35000</v>
      </c>
      <c r="E55" s="21"/>
      <c r="F55" s="46"/>
      <c r="G55" s="47">
        <v>24</v>
      </c>
      <c r="H55" s="47">
        <v>650</v>
      </c>
      <c r="I55" s="83">
        <v>36</v>
      </c>
      <c r="J55" s="81">
        <v>400</v>
      </c>
      <c r="K55" s="47">
        <v>130</v>
      </c>
      <c r="L55" s="43">
        <f>IFERROR(J55/I55, "-")</f>
        <v>11.111111111111111</v>
      </c>
      <c r="M55" s="43">
        <f>IFERROR(K55/I55, "-")</f>
        <v>3.6111111111111112</v>
      </c>
      <c r="N55" s="86">
        <f>IFERROR(L55+M55, "-")</f>
        <v>14.722222222222221</v>
      </c>
      <c r="O55" s="81">
        <v>730</v>
      </c>
      <c r="P55" s="47">
        <v>190</v>
      </c>
      <c r="Q55" s="43">
        <f>IFERROR(O55/I55, "-")</f>
        <v>20.277777777777779</v>
      </c>
      <c r="R55" s="43">
        <f>IFERROR(P55/I55, "-")</f>
        <v>5.2777777777777777</v>
      </c>
      <c r="S55" s="86">
        <f>IFERROR(Q55+R55, "-")</f>
        <v>25.555555555555557</v>
      </c>
      <c r="T55" s="81">
        <v>24</v>
      </c>
      <c r="U55" s="47">
        <v>325</v>
      </c>
      <c r="V55" s="47">
        <v>48</v>
      </c>
      <c r="W55" s="43">
        <f>IFERROR(U55/T55, "-")</f>
        <v>13.541666666666666</v>
      </c>
      <c r="X55" s="43">
        <f>IFERROR(V55/T55, "-")</f>
        <v>2</v>
      </c>
      <c r="Y55" s="43">
        <f>IFERROR(W55+X55, "-")</f>
        <v>15.541666666666666</v>
      </c>
      <c r="Z55" s="87">
        <f>IFERROR(IF(D55/W55/24=0, "-", D55/W55/24),"-")</f>
        <v>107.69230769230769</v>
      </c>
    </row>
    <row r="56" spans="1:26" ht="42" customHeight="1" x14ac:dyDescent="0.3">
      <c r="A56" s="70">
        <v>18</v>
      </c>
      <c r="B56" s="71"/>
      <c r="C56" s="72" t="s">
        <v>409</v>
      </c>
      <c r="D56" s="62">
        <v>32000</v>
      </c>
      <c r="E56" s="58">
        <v>15</v>
      </c>
      <c r="F56" s="73"/>
      <c r="G56" s="74">
        <v>0</v>
      </c>
      <c r="H56" s="74">
        <v>625</v>
      </c>
      <c r="I56" s="105">
        <v>24</v>
      </c>
      <c r="J56" s="106">
        <v>220</v>
      </c>
      <c r="K56" s="74">
        <v>1050</v>
      </c>
      <c r="L56" s="67">
        <f>IFERROR(J56/I56, "-")</f>
        <v>9.1666666666666661</v>
      </c>
      <c r="M56" s="67">
        <f>IFERROR(K56/I56, "-")</f>
        <v>43.75</v>
      </c>
      <c r="N56" s="97">
        <f>IFERROR(L56+M56, "-")</f>
        <v>52.916666666666664</v>
      </c>
      <c r="O56" s="106">
        <v>250</v>
      </c>
      <c r="P56" s="74">
        <v>1275</v>
      </c>
      <c r="Q56" s="67">
        <f>IFERROR(O56/I56, "-")</f>
        <v>10.416666666666666</v>
      </c>
      <c r="R56" s="67">
        <f>IFERROR(P56/I56, "-")</f>
        <v>53.125</v>
      </c>
      <c r="S56" s="97">
        <f>IFERROR(Q56+R56, "-")</f>
        <v>63.541666666666664</v>
      </c>
      <c r="T56" s="106">
        <v>30</v>
      </c>
      <c r="U56" s="74">
        <v>200</v>
      </c>
      <c r="V56" s="74">
        <v>600</v>
      </c>
      <c r="W56" s="67">
        <f>IFERROR(U56/T56, "-")</f>
        <v>6.666666666666667</v>
      </c>
      <c r="X56" s="67">
        <f>IFERROR(V56/T56, "-")</f>
        <v>20</v>
      </c>
      <c r="Y56" s="67">
        <f>IFERROR(W56+X56, "-")</f>
        <v>26.666666666666668</v>
      </c>
      <c r="Z56" s="107">
        <f>IFERROR(IF(D56/W56/24=0, "-", D56/W56/24),"-")</f>
        <v>200</v>
      </c>
    </row>
    <row r="57" spans="1:26" ht="42" customHeight="1" x14ac:dyDescent="0.3">
      <c r="A57" s="44">
        <v>18</v>
      </c>
      <c r="B57" s="45"/>
      <c r="C57" s="55" t="s">
        <v>298</v>
      </c>
      <c r="D57" s="19"/>
      <c r="E57" s="21">
        <v>25</v>
      </c>
      <c r="F57" s="46"/>
      <c r="G57" s="47">
        <v>60</v>
      </c>
      <c r="H57" s="47">
        <v>1000</v>
      </c>
      <c r="I57" s="83">
        <v>54</v>
      </c>
      <c r="J57" s="81">
        <v>750</v>
      </c>
      <c r="K57" s="47">
        <v>700</v>
      </c>
      <c r="L57" s="43">
        <f>IFERROR(J57/I57, "-")</f>
        <v>13.888888888888889</v>
      </c>
      <c r="M57" s="43">
        <f>IFERROR(K57/I57, "-")</f>
        <v>12.962962962962964</v>
      </c>
      <c r="N57" s="86">
        <f>IFERROR(L57+M57, "-")</f>
        <v>26.851851851851855</v>
      </c>
      <c r="O57" s="81">
        <v>1250</v>
      </c>
      <c r="P57" s="47">
        <v>1100</v>
      </c>
      <c r="Q57" s="43">
        <f>IFERROR(O57/I57, "-")</f>
        <v>23.148148148148149</v>
      </c>
      <c r="R57" s="43">
        <f>IFERROR(P57/I57, "-")</f>
        <v>20.37037037037037</v>
      </c>
      <c r="S57" s="86">
        <f>IFERROR(Q57+R57, "-")</f>
        <v>43.518518518518519</v>
      </c>
      <c r="T57" s="81">
        <v>680</v>
      </c>
      <c r="U57" s="47">
        <v>500</v>
      </c>
      <c r="V57" s="47">
        <v>85</v>
      </c>
      <c r="W57" s="43">
        <f>IFERROR(U57/T57, "-")</f>
        <v>0.73529411764705888</v>
      </c>
      <c r="X57" s="43">
        <f>IFERROR(V57/T57, "-")</f>
        <v>0.125</v>
      </c>
      <c r="Y57" s="43">
        <f>IFERROR(W57+X57, "-")</f>
        <v>0.86029411764705888</v>
      </c>
      <c r="Z57" s="87" t="str">
        <f>IFERROR(IF(D57/W57/24=0, "-", D57/W57/24),"-")</f>
        <v>-</v>
      </c>
    </row>
    <row r="58" spans="1:26" s="123" customFormat="1" ht="42" customHeight="1" x14ac:dyDescent="0.3">
      <c r="A58" s="44">
        <v>17</v>
      </c>
      <c r="B58" s="45"/>
      <c r="C58" s="50" t="s">
        <v>417</v>
      </c>
      <c r="D58" s="19">
        <v>68000</v>
      </c>
      <c r="E58" s="21">
        <v>20</v>
      </c>
      <c r="F58" s="46"/>
      <c r="G58" s="47">
        <v>4</v>
      </c>
      <c r="H58" s="47">
        <v>1580</v>
      </c>
      <c r="I58" s="83">
        <v>14</v>
      </c>
      <c r="J58" s="81">
        <v>105</v>
      </c>
      <c r="K58" s="47">
        <v>640</v>
      </c>
      <c r="L58" s="43">
        <f>IFERROR(J58/I58, "-")</f>
        <v>7.5</v>
      </c>
      <c r="M58" s="43">
        <f>IFERROR(K58/I58, "-")</f>
        <v>45.714285714285715</v>
      </c>
      <c r="N58" s="86">
        <f>IFERROR(L58+M58, "-")</f>
        <v>53.214285714285715</v>
      </c>
      <c r="O58" s="81">
        <v>140</v>
      </c>
      <c r="P58" s="47">
        <v>855</v>
      </c>
      <c r="Q58" s="43">
        <f>IFERROR(O58/I58, "-")</f>
        <v>10</v>
      </c>
      <c r="R58" s="43">
        <f>IFERROR(P58/I58, "-")</f>
        <v>61.071428571428569</v>
      </c>
      <c r="S58" s="86">
        <f>IFERROR(Q58+R58, "-")</f>
        <v>71.071428571428569</v>
      </c>
      <c r="T58" s="81">
        <v>26</v>
      </c>
      <c r="U58" s="47">
        <v>95</v>
      </c>
      <c r="V58" s="47">
        <v>575</v>
      </c>
      <c r="W58" s="43">
        <f>IFERROR(U58/T58, "-")</f>
        <v>3.6538461538461537</v>
      </c>
      <c r="X58" s="43">
        <f>IFERROR(V58/T58, "-")</f>
        <v>22.115384615384617</v>
      </c>
      <c r="Y58" s="43">
        <f>IFERROR(W58+X58, "-")</f>
        <v>25.76923076923077</v>
      </c>
      <c r="Z58" s="87">
        <f>IFERROR(IF(D58/W58/24=0, "-", D58/W58/24),"-")</f>
        <v>775.43859649122805</v>
      </c>
    </row>
    <row r="59" spans="1:26" ht="42" customHeight="1" x14ac:dyDescent="0.3">
      <c r="A59" s="44">
        <v>17</v>
      </c>
      <c r="B59" s="45"/>
      <c r="C59" s="55" t="s">
        <v>223</v>
      </c>
      <c r="D59" s="19">
        <v>40000</v>
      </c>
      <c r="E59" s="21">
        <v>20</v>
      </c>
      <c r="F59" s="46"/>
      <c r="G59" s="47">
        <v>34</v>
      </c>
      <c r="H59" s="47">
        <v>900</v>
      </c>
      <c r="I59" s="83">
        <v>20</v>
      </c>
      <c r="J59" s="81">
        <v>380</v>
      </c>
      <c r="K59" s="47">
        <v>700</v>
      </c>
      <c r="L59" s="43">
        <f>IFERROR(J59/I59, "-")</f>
        <v>19</v>
      </c>
      <c r="M59" s="43">
        <f>IFERROR(K59/I59, "-")</f>
        <v>35</v>
      </c>
      <c r="N59" s="86">
        <f>IFERROR(L59+M59, "-")</f>
        <v>54</v>
      </c>
      <c r="O59" s="81">
        <v>450</v>
      </c>
      <c r="P59" s="47">
        <v>850</v>
      </c>
      <c r="Q59" s="43">
        <f>IFERROR(O59/I59, "-")</f>
        <v>22.5</v>
      </c>
      <c r="R59" s="43">
        <f>IFERROR(P59/I59, "-")</f>
        <v>42.5</v>
      </c>
      <c r="S59" s="86">
        <f>IFERROR(Q59+R59, "-")</f>
        <v>65</v>
      </c>
      <c r="T59" s="81">
        <v>40</v>
      </c>
      <c r="U59" s="47">
        <v>350</v>
      </c>
      <c r="V59" s="47">
        <v>500</v>
      </c>
      <c r="W59" s="43">
        <f>IFERROR(U59/T59, "-")</f>
        <v>8.75</v>
      </c>
      <c r="X59" s="43">
        <f>IFERROR(V59/T59, "-")</f>
        <v>12.5</v>
      </c>
      <c r="Y59" s="43">
        <f>IFERROR(W59+X59, "-")</f>
        <v>21.25</v>
      </c>
      <c r="Z59" s="87">
        <f>IFERROR(IF(D59/W59/24=0, "-", D59/W59/24),"-")</f>
        <v>190.47619047619048</v>
      </c>
    </row>
    <row r="60" spans="1:26" ht="42" customHeight="1" x14ac:dyDescent="0.3">
      <c r="A60" s="44">
        <v>17</v>
      </c>
      <c r="B60" s="45"/>
      <c r="C60" s="55" t="s">
        <v>224</v>
      </c>
      <c r="D60" s="19">
        <v>30000</v>
      </c>
      <c r="E60" s="21">
        <v>15</v>
      </c>
      <c r="F60" s="46"/>
      <c r="G60" s="47">
        <v>40</v>
      </c>
      <c r="H60" s="47">
        <v>600</v>
      </c>
      <c r="I60" s="83">
        <v>8</v>
      </c>
      <c r="J60" s="81">
        <v>180</v>
      </c>
      <c r="K60" s="47">
        <v>135</v>
      </c>
      <c r="L60" s="43">
        <f>IFERROR(J60/I60, "-")</f>
        <v>22.5</v>
      </c>
      <c r="M60" s="43">
        <f>IFERROR(K60/I60, "-")</f>
        <v>16.875</v>
      </c>
      <c r="N60" s="86">
        <f>IFERROR(L60+M60, "-")</f>
        <v>39.375</v>
      </c>
      <c r="O60" s="81">
        <v>220</v>
      </c>
      <c r="P60" s="47">
        <v>165</v>
      </c>
      <c r="Q60" s="43">
        <f>IFERROR(O60/I60, "-")</f>
        <v>27.5</v>
      </c>
      <c r="R60" s="43">
        <f>IFERROR(P60/I60, "-")</f>
        <v>20.625</v>
      </c>
      <c r="S60" s="86">
        <f>IFERROR(Q60+R60, "-")</f>
        <v>48.125</v>
      </c>
      <c r="T60" s="81">
        <v>18</v>
      </c>
      <c r="U60" s="47">
        <v>250</v>
      </c>
      <c r="V60" s="47">
        <v>55</v>
      </c>
      <c r="W60" s="43">
        <f>IFERROR(U60/T60, "-")</f>
        <v>13.888888888888889</v>
      </c>
      <c r="X60" s="43">
        <f>IFERROR(V60/T60, "-")</f>
        <v>3.0555555555555554</v>
      </c>
      <c r="Y60" s="43">
        <f>IFERROR(W60+X60, "-")</f>
        <v>16.944444444444443</v>
      </c>
      <c r="Z60" s="87">
        <f>IFERROR(IF(D60/W60/24=0, "-", D60/W60/24),"-")</f>
        <v>90</v>
      </c>
    </row>
    <row r="61" spans="1:26" ht="42" customHeight="1" x14ac:dyDescent="0.3">
      <c r="A61" s="126">
        <v>17</v>
      </c>
      <c r="B61" s="127"/>
      <c r="C61" s="128" t="s">
        <v>291</v>
      </c>
      <c r="D61" s="129">
        <v>3000</v>
      </c>
      <c r="E61" s="130"/>
      <c r="F61" s="131"/>
      <c r="G61" s="132">
        <v>0</v>
      </c>
      <c r="H61" s="132">
        <v>400</v>
      </c>
      <c r="I61" s="133" t="s">
        <v>292</v>
      </c>
      <c r="J61" s="134"/>
      <c r="K61" s="132"/>
      <c r="L61" s="124"/>
      <c r="M61" s="124"/>
      <c r="N61" s="135"/>
      <c r="O61" s="134"/>
      <c r="P61" s="132"/>
      <c r="Q61" s="124"/>
      <c r="R61" s="124"/>
      <c r="S61" s="135"/>
      <c r="T61" s="134">
        <v>12</v>
      </c>
      <c r="U61" s="132">
        <v>45</v>
      </c>
      <c r="V61" s="132">
        <v>85</v>
      </c>
      <c r="W61" s="124">
        <f>IFERROR(U61/T61, "-")</f>
        <v>3.75</v>
      </c>
      <c r="X61" s="124">
        <f>IFERROR(V61/T61, "-")</f>
        <v>7.083333333333333</v>
      </c>
      <c r="Y61" s="124">
        <f>IFERROR(W61+X61, "-")</f>
        <v>10.833333333333332</v>
      </c>
      <c r="Z61" s="136">
        <f>IFERROR(IF(D61/W61/24=0, "-", D61/W61/24),"-")</f>
        <v>33.333333333333336</v>
      </c>
    </row>
    <row r="62" spans="1:26" ht="42" customHeight="1" x14ac:dyDescent="0.3">
      <c r="A62" s="44">
        <v>17</v>
      </c>
      <c r="B62" s="45"/>
      <c r="C62" s="50" t="s">
        <v>504</v>
      </c>
      <c r="D62" s="19"/>
      <c r="E62" s="21"/>
      <c r="F62" s="46">
        <v>1.99</v>
      </c>
      <c r="G62" s="47">
        <v>0</v>
      </c>
      <c r="H62" s="47">
        <v>0</v>
      </c>
      <c r="I62" s="83">
        <v>30</v>
      </c>
      <c r="J62" s="81">
        <v>1150</v>
      </c>
      <c r="K62" s="47">
        <v>800</v>
      </c>
      <c r="L62" s="43">
        <f>IFERROR(J62/I62, "-")</f>
        <v>38.333333333333336</v>
      </c>
      <c r="M62" s="43">
        <f>IFERROR(K62/I62, "-")</f>
        <v>26.666666666666668</v>
      </c>
      <c r="N62" s="86">
        <f>IFERROR(L62+M62, "-")</f>
        <v>65</v>
      </c>
      <c r="O62" s="81">
        <v>1500</v>
      </c>
      <c r="P62" s="47">
        <v>1050</v>
      </c>
      <c r="Q62" s="43">
        <f>IFERROR(O62/I62, "-")</f>
        <v>50</v>
      </c>
      <c r="R62" s="43">
        <f>IFERROR(P62/I62, "-")</f>
        <v>35</v>
      </c>
      <c r="S62" s="86">
        <f>IFERROR(Q62+R62, "-")</f>
        <v>85</v>
      </c>
      <c r="T62" s="102" t="s">
        <v>300</v>
      </c>
      <c r="U62" s="103" t="s">
        <v>300</v>
      </c>
      <c r="V62" s="103" t="s">
        <v>300</v>
      </c>
      <c r="W62" s="43" t="str">
        <f>IFERROR(U62/T62, "-")</f>
        <v>-</v>
      </c>
      <c r="X62" s="43" t="str">
        <f>IFERROR(V62/T62, "-")</f>
        <v>-</v>
      </c>
      <c r="Y62" s="43" t="str">
        <f>IFERROR(W62+X62, "-")</f>
        <v>-</v>
      </c>
      <c r="Z62" s="87" t="str">
        <f>IFERROR(IF(D62/W62/24=0, "-", D62/W62/24),"-")</f>
        <v>-</v>
      </c>
    </row>
    <row r="63" spans="1:26" ht="42" customHeight="1" x14ac:dyDescent="0.3">
      <c r="A63" s="44">
        <v>16</v>
      </c>
      <c r="B63" s="45"/>
      <c r="C63" s="55" t="s">
        <v>237</v>
      </c>
      <c r="D63" s="19">
        <v>30000</v>
      </c>
      <c r="E63" s="21">
        <v>12</v>
      </c>
      <c r="F63" s="46"/>
      <c r="G63" s="47">
        <v>36</v>
      </c>
      <c r="H63" s="47">
        <v>1000</v>
      </c>
      <c r="I63" s="83">
        <v>6</v>
      </c>
      <c r="J63" s="81">
        <v>135</v>
      </c>
      <c r="K63" s="47">
        <v>90</v>
      </c>
      <c r="L63" s="43">
        <f>IFERROR(J63/I63, "-")</f>
        <v>22.5</v>
      </c>
      <c r="M63" s="43">
        <f>IFERROR(K63/I63, "-")</f>
        <v>15</v>
      </c>
      <c r="N63" s="86">
        <f>IFERROR(L63+M63, "-")</f>
        <v>37.5</v>
      </c>
      <c r="O63" s="81">
        <v>175</v>
      </c>
      <c r="P63" s="47">
        <v>110</v>
      </c>
      <c r="Q63" s="43">
        <f>IFERROR(O63/I63, "-")</f>
        <v>29.166666666666668</v>
      </c>
      <c r="R63" s="43">
        <f>IFERROR(P63/I63, "-")</f>
        <v>18.333333333333332</v>
      </c>
      <c r="S63" s="86">
        <f>IFERROR(Q63+R63, "-")</f>
        <v>47.5</v>
      </c>
      <c r="T63" s="81">
        <v>8</v>
      </c>
      <c r="U63" s="47">
        <v>125</v>
      </c>
      <c r="V63" s="47">
        <v>80</v>
      </c>
      <c r="W63" s="43">
        <f>IFERROR(U63/T63, "-")</f>
        <v>15.625</v>
      </c>
      <c r="X63" s="43">
        <f>IFERROR(V63/T63, "-")</f>
        <v>10</v>
      </c>
      <c r="Y63" s="43">
        <f>IFERROR(W63+X63, "-")</f>
        <v>25.625</v>
      </c>
      <c r="Z63" s="87">
        <f>IFERROR(IF(D63/W63/24=0, "-", D63/W63/24),"-")</f>
        <v>80</v>
      </c>
    </row>
    <row r="64" spans="1:26" s="123" customFormat="1" ht="42" customHeight="1" x14ac:dyDescent="0.3">
      <c r="A64" s="44">
        <v>16</v>
      </c>
      <c r="B64" s="45"/>
      <c r="C64" s="55" t="s">
        <v>309</v>
      </c>
      <c r="D64" s="19">
        <v>25000</v>
      </c>
      <c r="E64" s="21"/>
      <c r="F64" s="46"/>
      <c r="G64" s="47">
        <v>18</v>
      </c>
      <c r="H64" s="47">
        <v>575</v>
      </c>
      <c r="I64" s="83">
        <v>24</v>
      </c>
      <c r="J64" s="81">
        <v>480</v>
      </c>
      <c r="K64" s="47">
        <v>120</v>
      </c>
      <c r="L64" s="43">
        <f>IFERROR(J64/I64, "-")</f>
        <v>20</v>
      </c>
      <c r="M64" s="43">
        <f>IFERROR(K64/I64, "-")</f>
        <v>5</v>
      </c>
      <c r="N64" s="86">
        <f>IFERROR(L64+M64, "-")</f>
        <v>25</v>
      </c>
      <c r="O64" s="81">
        <v>650</v>
      </c>
      <c r="P64" s="47">
        <v>160</v>
      </c>
      <c r="Q64" s="43">
        <f>IFERROR(O64/I64, "-")</f>
        <v>27.083333333333332</v>
      </c>
      <c r="R64" s="43">
        <f>IFERROR(P64/I64, "-")</f>
        <v>6.666666666666667</v>
      </c>
      <c r="S64" s="86">
        <f>IFERROR(Q64+R64, "-")</f>
        <v>33.75</v>
      </c>
      <c r="T64" s="81">
        <v>72</v>
      </c>
      <c r="U64" s="47">
        <v>475</v>
      </c>
      <c r="V64" s="47">
        <v>100</v>
      </c>
      <c r="W64" s="43">
        <f>IFERROR(U64/T64, "-")</f>
        <v>6.5972222222222223</v>
      </c>
      <c r="X64" s="43">
        <f>IFERROR(V64/T64, "-")</f>
        <v>1.3888888888888888</v>
      </c>
      <c r="Y64" s="43">
        <f>IFERROR(W64+X64, "-")</f>
        <v>7.9861111111111107</v>
      </c>
      <c r="Z64" s="87">
        <f>IFERROR(IF(D64/W64/24=0, "-", D64/W64/24),"-")</f>
        <v>157.89473684210526</v>
      </c>
    </row>
    <row r="65" spans="1:26" ht="42" customHeight="1" x14ac:dyDescent="0.3">
      <c r="A65" s="70">
        <v>16</v>
      </c>
      <c r="B65" s="71"/>
      <c r="C65" s="104" t="s">
        <v>304</v>
      </c>
      <c r="D65" s="62">
        <v>10000</v>
      </c>
      <c r="E65" s="58">
        <v>5</v>
      </c>
      <c r="F65" s="73"/>
      <c r="G65" s="74">
        <v>0</v>
      </c>
      <c r="H65" s="74">
        <v>1000</v>
      </c>
      <c r="I65" s="105" t="s">
        <v>292</v>
      </c>
      <c r="J65" s="106"/>
      <c r="K65" s="74"/>
      <c r="L65" s="67"/>
      <c r="M65" s="67"/>
      <c r="N65" s="97"/>
      <c r="O65" s="106"/>
      <c r="P65" s="74"/>
      <c r="Q65" s="67"/>
      <c r="R65" s="67"/>
      <c r="S65" s="97"/>
      <c r="T65" s="106">
        <v>24</v>
      </c>
      <c r="U65" s="74">
        <v>185</v>
      </c>
      <c r="V65" s="74">
        <v>255</v>
      </c>
      <c r="W65" s="67">
        <f>IFERROR(U65/T65, "-")</f>
        <v>7.708333333333333</v>
      </c>
      <c r="X65" s="67">
        <f>IFERROR(V65/T65, "-")</f>
        <v>10.625</v>
      </c>
      <c r="Y65" s="67">
        <f>IFERROR(W65+X65, "-")</f>
        <v>18.333333333333332</v>
      </c>
      <c r="Z65" s="107">
        <f>IFERROR(IF(D65/W65/24=0, "-", D65/W65/24),"-")</f>
        <v>54.054054054054056</v>
      </c>
    </row>
    <row r="66" spans="1:26" ht="42" customHeight="1" x14ac:dyDescent="0.3">
      <c r="A66" s="70">
        <v>15</v>
      </c>
      <c r="B66" s="71"/>
      <c r="C66" s="104" t="s">
        <v>310</v>
      </c>
      <c r="D66" s="62">
        <v>88000</v>
      </c>
      <c r="E66" s="58">
        <v>17</v>
      </c>
      <c r="F66" s="73"/>
      <c r="G66" s="74">
        <v>28</v>
      </c>
      <c r="H66" s="74">
        <v>2130</v>
      </c>
      <c r="I66" s="105">
        <v>42</v>
      </c>
      <c r="J66" s="106">
        <v>1080</v>
      </c>
      <c r="K66" s="74">
        <v>660</v>
      </c>
      <c r="L66" s="67">
        <f>IFERROR(J66/I66, "-")</f>
        <v>25.714285714285715</v>
      </c>
      <c r="M66" s="67">
        <f>IFERROR(K66/I66, "-")</f>
        <v>15.714285714285714</v>
      </c>
      <c r="N66" s="97">
        <f>IFERROR(L66+M66, "-")</f>
        <v>41.428571428571431</v>
      </c>
      <c r="O66" s="106">
        <v>1450</v>
      </c>
      <c r="P66" s="74">
        <v>880</v>
      </c>
      <c r="Q66" s="67">
        <f>IFERROR(O66/I66, "-")</f>
        <v>34.523809523809526</v>
      </c>
      <c r="R66" s="67">
        <f>IFERROR(P66/I66, "-")</f>
        <v>20.952380952380953</v>
      </c>
      <c r="S66" s="97">
        <f>IFERROR(Q66+R66, "-")</f>
        <v>55.476190476190482</v>
      </c>
      <c r="T66" s="138" t="s">
        <v>300</v>
      </c>
      <c r="U66" s="139" t="s">
        <v>300</v>
      </c>
      <c r="V66" s="139" t="s">
        <v>300</v>
      </c>
      <c r="W66" s="67" t="str">
        <f>IFERROR(U66/T66, "-")</f>
        <v>-</v>
      </c>
      <c r="X66" s="67" t="str">
        <f>IFERROR(V66/T66, "-")</f>
        <v>-</v>
      </c>
      <c r="Y66" s="67" t="str">
        <f>IFERROR(W66+X66, "-")</f>
        <v>-</v>
      </c>
      <c r="Z66" s="107" t="str">
        <f>IFERROR(IF(D66/W66/24=0, "-", D66/W66/24),"-")</f>
        <v>-</v>
      </c>
    </row>
    <row r="67" spans="1:26" s="76" customFormat="1" ht="42" customHeight="1" x14ac:dyDescent="0.3">
      <c r="A67" s="44">
        <v>15</v>
      </c>
      <c r="B67" s="45"/>
      <c r="C67" s="50" t="s">
        <v>302</v>
      </c>
      <c r="D67" s="19">
        <v>55000</v>
      </c>
      <c r="E67" s="21">
        <v>20</v>
      </c>
      <c r="F67" s="46"/>
      <c r="G67" s="47">
        <v>10</v>
      </c>
      <c r="H67" s="47">
        <v>1300</v>
      </c>
      <c r="I67" s="83">
        <v>18</v>
      </c>
      <c r="J67" s="81">
        <v>265</v>
      </c>
      <c r="K67" s="47">
        <v>655</v>
      </c>
      <c r="L67" s="43">
        <f>IFERROR(J67/I67, "-")</f>
        <v>14.722222222222221</v>
      </c>
      <c r="M67" s="43">
        <f>IFERROR(K67/I67, "-")</f>
        <v>36.388888888888886</v>
      </c>
      <c r="N67" s="86">
        <f>IFERROR(L67+M67, "-")</f>
        <v>51.111111111111107</v>
      </c>
      <c r="O67" s="81">
        <v>355</v>
      </c>
      <c r="P67" s="47">
        <v>875</v>
      </c>
      <c r="Q67" s="43">
        <f>IFERROR(O67/I67, "-")</f>
        <v>19.722222222222221</v>
      </c>
      <c r="R67" s="43">
        <f>IFERROR(P67/I67, "-")</f>
        <v>48.611111111111114</v>
      </c>
      <c r="S67" s="86">
        <f>IFERROR(Q67+R67, "-")</f>
        <v>68.333333333333343</v>
      </c>
      <c r="T67" s="81">
        <v>24</v>
      </c>
      <c r="U67" s="47">
        <v>260</v>
      </c>
      <c r="V67" s="47">
        <v>645</v>
      </c>
      <c r="W67" s="43">
        <f>IFERROR(U67/T67, "-")</f>
        <v>10.833333333333334</v>
      </c>
      <c r="X67" s="43">
        <f>IFERROR(V67/T67, "-")</f>
        <v>26.875</v>
      </c>
      <c r="Y67" s="43">
        <f>IFERROR(W67+X67, "-")</f>
        <v>37.708333333333336</v>
      </c>
      <c r="Z67" s="87">
        <f>IFERROR(IF(D67/W67/24=0, "-", D67/W67/24),"-")</f>
        <v>211.53846153846152</v>
      </c>
    </row>
    <row r="68" spans="1:26" s="76" customFormat="1" ht="42" customHeight="1" x14ac:dyDescent="0.3">
      <c r="A68" s="44">
        <v>15</v>
      </c>
      <c r="B68" s="45"/>
      <c r="C68" s="50" t="s">
        <v>425</v>
      </c>
      <c r="D68" s="19">
        <v>44000</v>
      </c>
      <c r="E68" s="21">
        <v>15</v>
      </c>
      <c r="F68" s="46"/>
      <c r="G68" s="47">
        <v>14</v>
      </c>
      <c r="H68" s="47">
        <v>1200</v>
      </c>
      <c r="I68" s="83">
        <v>12</v>
      </c>
      <c r="J68" s="81">
        <v>10</v>
      </c>
      <c r="K68" s="47">
        <v>750</v>
      </c>
      <c r="L68" s="43">
        <f>IFERROR(J68/I68, "-")</f>
        <v>0.83333333333333337</v>
      </c>
      <c r="M68" s="43">
        <f>IFERROR(K68/I68, "-")</f>
        <v>62.5</v>
      </c>
      <c r="N68" s="86">
        <f>IFERROR(L68+M68, "-")</f>
        <v>63.333333333333336</v>
      </c>
      <c r="O68" s="81">
        <v>10</v>
      </c>
      <c r="P68" s="47">
        <v>750</v>
      </c>
      <c r="Q68" s="43">
        <f>IFERROR(O68/I68, "-")</f>
        <v>0.83333333333333337</v>
      </c>
      <c r="R68" s="43">
        <f>IFERROR(P68/I68, "-")</f>
        <v>62.5</v>
      </c>
      <c r="S68" s="86">
        <f>IFERROR(Q68+R68, "-")</f>
        <v>63.333333333333336</v>
      </c>
      <c r="T68" s="81">
        <v>18</v>
      </c>
      <c r="U68" s="47">
        <v>400</v>
      </c>
      <c r="V68" s="47">
        <v>400</v>
      </c>
      <c r="W68" s="43">
        <f>IFERROR(U68/T68, "-")</f>
        <v>22.222222222222221</v>
      </c>
      <c r="X68" s="43">
        <f>IFERROR(V68/T68, "-")</f>
        <v>22.222222222222221</v>
      </c>
      <c r="Y68" s="43">
        <f>IFERROR(W68+X68, "-")</f>
        <v>44.444444444444443</v>
      </c>
      <c r="Z68" s="87">
        <f>IFERROR(IF(D68/W68/24=0, "-", D68/W68/24),"-")</f>
        <v>82.5</v>
      </c>
    </row>
    <row r="69" spans="1:26" s="76" customFormat="1" ht="42" customHeight="1" x14ac:dyDescent="0.3">
      <c r="A69" s="44">
        <v>15</v>
      </c>
      <c r="B69" s="45"/>
      <c r="C69" s="55" t="s">
        <v>228</v>
      </c>
      <c r="D69" s="19">
        <v>42000</v>
      </c>
      <c r="E69" s="21">
        <v>22</v>
      </c>
      <c r="F69" s="46"/>
      <c r="G69" s="47">
        <v>22</v>
      </c>
      <c r="H69" s="47">
        <v>950</v>
      </c>
      <c r="I69" s="83">
        <v>3</v>
      </c>
      <c r="J69" s="81">
        <v>200</v>
      </c>
      <c r="K69" s="47">
        <v>90</v>
      </c>
      <c r="L69" s="43">
        <f>IFERROR(J69/I69, "-")</f>
        <v>66.666666666666671</v>
      </c>
      <c r="M69" s="43">
        <f>IFERROR(K69/I69, "-")</f>
        <v>30</v>
      </c>
      <c r="N69" s="86">
        <f>IFERROR(L69+M69, "-")</f>
        <v>96.666666666666671</v>
      </c>
      <c r="O69" s="81">
        <v>240</v>
      </c>
      <c r="P69" s="47">
        <v>125</v>
      </c>
      <c r="Q69" s="43">
        <f>IFERROR(O69/I69, "-")</f>
        <v>80</v>
      </c>
      <c r="R69" s="43">
        <f>IFERROR(P69/I69, "-")</f>
        <v>41.666666666666664</v>
      </c>
      <c r="S69" s="86">
        <f>IFERROR(Q69+R69, "-")</f>
        <v>121.66666666666666</v>
      </c>
      <c r="T69" s="81">
        <v>48</v>
      </c>
      <c r="U69" s="47">
        <v>500</v>
      </c>
      <c r="V69" s="47">
        <v>250</v>
      </c>
      <c r="W69" s="43">
        <f>IFERROR(U69/T69, "-")</f>
        <v>10.416666666666666</v>
      </c>
      <c r="X69" s="43">
        <f>IFERROR(V69/T69, "-")</f>
        <v>5.208333333333333</v>
      </c>
      <c r="Y69" s="43">
        <f>IFERROR(W69+X69, "-")</f>
        <v>15.625</v>
      </c>
      <c r="Z69" s="87">
        <f>IFERROR(IF(D69/W69/24=0, "-", D69/W69/24),"-")</f>
        <v>168.00000000000003</v>
      </c>
    </row>
    <row r="70" spans="1:26" s="76" customFormat="1" ht="42" customHeight="1" x14ac:dyDescent="0.3">
      <c r="A70" s="44">
        <v>15</v>
      </c>
      <c r="B70" s="45"/>
      <c r="C70" s="55" t="s">
        <v>225</v>
      </c>
      <c r="D70" s="19">
        <v>38000</v>
      </c>
      <c r="E70" s="21">
        <v>20</v>
      </c>
      <c r="F70" s="46"/>
      <c r="G70" s="47">
        <v>4</v>
      </c>
      <c r="H70" s="47">
        <v>3800</v>
      </c>
      <c r="I70" s="140" t="s">
        <v>300</v>
      </c>
      <c r="J70" s="81">
        <v>100</v>
      </c>
      <c r="K70" s="47">
        <v>150</v>
      </c>
      <c r="L70" s="43" t="str">
        <f>IFERROR(J70/I70, "-")</f>
        <v>-</v>
      </c>
      <c r="M70" s="43" t="str">
        <f>IFERROR(K70/I70, "-")</f>
        <v>-</v>
      </c>
      <c r="N70" s="86" t="str">
        <f>IFERROR(L70+M70, "-")</f>
        <v>-</v>
      </c>
      <c r="O70" s="81">
        <v>130</v>
      </c>
      <c r="P70" s="47">
        <v>200</v>
      </c>
      <c r="Q70" s="43" t="str">
        <f>IFERROR(O70/I70, "-")</f>
        <v>-</v>
      </c>
      <c r="R70" s="43" t="str">
        <f>IFERROR(P70/I70, "-")</f>
        <v>-</v>
      </c>
      <c r="S70" s="86" t="str">
        <f>IFERROR(Q70+R70, "-")</f>
        <v>-</v>
      </c>
      <c r="T70" s="102" t="s">
        <v>300</v>
      </c>
      <c r="U70" s="103" t="s">
        <v>300</v>
      </c>
      <c r="V70" s="103" t="s">
        <v>300</v>
      </c>
      <c r="W70" s="43" t="str">
        <f>IFERROR(U70/T70, "-")</f>
        <v>-</v>
      </c>
      <c r="X70" s="43" t="str">
        <f>IFERROR(V70/T70, "-")</f>
        <v>-</v>
      </c>
      <c r="Y70" s="43" t="str">
        <f>IFERROR(W70+X70, "-")</f>
        <v>-</v>
      </c>
      <c r="Z70" s="87" t="str">
        <f>IFERROR(IF(D70/W70/24=0, "-", D70/W70/24),"-")</f>
        <v>-</v>
      </c>
    </row>
    <row r="71" spans="1:26" s="76" customFormat="1" ht="42" customHeight="1" x14ac:dyDescent="0.3">
      <c r="A71" s="44">
        <v>15</v>
      </c>
      <c r="B71" s="45"/>
      <c r="C71" s="55" t="s">
        <v>226</v>
      </c>
      <c r="D71" s="19">
        <v>36000</v>
      </c>
      <c r="E71" s="21">
        <v>20</v>
      </c>
      <c r="F71" s="46"/>
      <c r="G71" s="103">
        <v>28</v>
      </c>
      <c r="H71" s="47">
        <v>3600</v>
      </c>
      <c r="I71" s="83">
        <v>24</v>
      </c>
      <c r="J71" s="81">
        <v>545</v>
      </c>
      <c r="K71" s="47">
        <v>445</v>
      </c>
      <c r="L71" s="43">
        <f>IFERROR(J71/I71, "-")</f>
        <v>22.708333333333332</v>
      </c>
      <c r="M71" s="43">
        <f>IFERROR(K71/I71, "-")</f>
        <v>18.541666666666668</v>
      </c>
      <c r="N71" s="86">
        <f>IFERROR(L71+M71, "-")</f>
        <v>41.25</v>
      </c>
      <c r="O71" s="81">
        <v>725</v>
      </c>
      <c r="P71" s="47">
        <v>585</v>
      </c>
      <c r="Q71" s="43">
        <f>IFERROR(O71/I71, "-")</f>
        <v>30.208333333333332</v>
      </c>
      <c r="R71" s="43">
        <f>IFERROR(P71/I71, "-")</f>
        <v>24.375</v>
      </c>
      <c r="S71" s="86">
        <f>IFERROR(Q71+R71, "-")</f>
        <v>54.583333333333329</v>
      </c>
      <c r="T71" s="81">
        <v>24</v>
      </c>
      <c r="U71" s="47">
        <v>500</v>
      </c>
      <c r="V71" s="47">
        <v>400</v>
      </c>
      <c r="W71" s="43">
        <f>IFERROR(U71/T71, "-")</f>
        <v>20.833333333333332</v>
      </c>
      <c r="X71" s="43">
        <f>IFERROR(V71/T71, "-")</f>
        <v>16.666666666666668</v>
      </c>
      <c r="Y71" s="43">
        <f>IFERROR(W71+X71, "-")</f>
        <v>37.5</v>
      </c>
      <c r="Z71" s="87">
        <f>IFERROR(IF(D71/W71/24=0, "-", D71/W71/24),"-")</f>
        <v>72</v>
      </c>
    </row>
    <row r="72" spans="1:26" s="76" customFormat="1" ht="42" customHeight="1" x14ac:dyDescent="0.3">
      <c r="A72" s="126">
        <v>15</v>
      </c>
      <c r="B72" s="127"/>
      <c r="C72" s="128" t="s">
        <v>227</v>
      </c>
      <c r="D72" s="129">
        <v>5500</v>
      </c>
      <c r="E72" s="130"/>
      <c r="F72" s="131"/>
      <c r="G72" s="132">
        <v>8</v>
      </c>
      <c r="H72" s="132">
        <v>550</v>
      </c>
      <c r="I72" s="133" t="s">
        <v>292</v>
      </c>
      <c r="J72" s="134"/>
      <c r="K72" s="132"/>
      <c r="L72" s="124"/>
      <c r="M72" s="124"/>
      <c r="N72" s="135"/>
      <c r="O72" s="134"/>
      <c r="P72" s="132"/>
      <c r="Q72" s="124"/>
      <c r="R72" s="124"/>
      <c r="S72" s="135"/>
      <c r="T72" s="134">
        <v>8</v>
      </c>
      <c r="U72" s="132">
        <v>50</v>
      </c>
      <c r="V72" s="132">
        <v>35</v>
      </c>
      <c r="W72" s="124">
        <f>IFERROR(U72/T72, "-")</f>
        <v>6.25</v>
      </c>
      <c r="X72" s="124">
        <f>IFERROR(V72/T72, "-")</f>
        <v>4.375</v>
      </c>
      <c r="Y72" s="124">
        <f>IFERROR(W72+X72, "-")</f>
        <v>10.625</v>
      </c>
      <c r="Z72" s="136">
        <f>IFERROR(IF(D72/W72/24=0, "-", D72/W72/24),"-")</f>
        <v>36.666666666666664</v>
      </c>
    </row>
    <row r="73" spans="1:26" ht="42" customHeight="1" x14ac:dyDescent="0.3">
      <c r="A73" s="126">
        <v>15</v>
      </c>
      <c r="B73" s="127"/>
      <c r="C73" s="128" t="s">
        <v>293</v>
      </c>
      <c r="D73" s="129">
        <v>2500</v>
      </c>
      <c r="E73" s="130"/>
      <c r="F73" s="131"/>
      <c r="G73" s="132">
        <v>0</v>
      </c>
      <c r="H73" s="132">
        <v>220</v>
      </c>
      <c r="I73" s="133" t="s">
        <v>292</v>
      </c>
      <c r="J73" s="134"/>
      <c r="K73" s="132"/>
      <c r="L73" s="124"/>
      <c r="M73" s="124"/>
      <c r="N73" s="135"/>
      <c r="O73" s="134"/>
      <c r="P73" s="132"/>
      <c r="Q73" s="124"/>
      <c r="R73" s="124"/>
      <c r="S73" s="135"/>
      <c r="T73" s="134">
        <v>8</v>
      </c>
      <c r="U73" s="132">
        <v>40</v>
      </c>
      <c r="V73" s="132">
        <v>70</v>
      </c>
      <c r="W73" s="124">
        <f>IFERROR(U73/T73, "-")</f>
        <v>5</v>
      </c>
      <c r="X73" s="124">
        <f>IFERROR(V73/T73, "-")</f>
        <v>8.75</v>
      </c>
      <c r="Y73" s="124">
        <f>IFERROR(W73+X73, "-")</f>
        <v>13.75</v>
      </c>
      <c r="Z73" s="136">
        <f>IFERROR(IF(D73/W73/24=0, "-", D73/W73/24),"-")</f>
        <v>20.833333333333332</v>
      </c>
    </row>
    <row r="74" spans="1:26" ht="42" customHeight="1" x14ac:dyDescent="0.3">
      <c r="A74" s="70">
        <v>15</v>
      </c>
      <c r="B74" s="71"/>
      <c r="C74" s="104" t="s">
        <v>311</v>
      </c>
      <c r="D74" s="62"/>
      <c r="E74" s="58">
        <v>25</v>
      </c>
      <c r="F74" s="73"/>
      <c r="G74" s="74">
        <v>24</v>
      </c>
      <c r="H74" s="74">
        <v>3000</v>
      </c>
      <c r="I74" s="105">
        <v>13</v>
      </c>
      <c r="J74" s="106">
        <v>375</v>
      </c>
      <c r="K74" s="74">
        <v>515</v>
      </c>
      <c r="L74" s="67">
        <f>IFERROR(J74/I74, "-")</f>
        <v>28.846153846153847</v>
      </c>
      <c r="M74" s="67">
        <f>IFERROR(K74/I74, "-")</f>
        <v>39.615384615384613</v>
      </c>
      <c r="N74" s="97">
        <f>IFERROR(L74+M74, "-")</f>
        <v>68.461538461538453</v>
      </c>
      <c r="O74" s="106">
        <v>450</v>
      </c>
      <c r="P74" s="74">
        <v>635</v>
      </c>
      <c r="Q74" s="67">
        <f>IFERROR(O74/I74, "-")</f>
        <v>34.615384615384613</v>
      </c>
      <c r="R74" s="67">
        <f>IFERROR(P74/I74, "-")</f>
        <v>48.846153846153847</v>
      </c>
      <c r="S74" s="97">
        <f>IFERROR(Q74+R74, "-")</f>
        <v>83.461538461538453</v>
      </c>
      <c r="T74" s="106">
        <v>24</v>
      </c>
      <c r="U74" s="74">
        <v>325</v>
      </c>
      <c r="V74" s="74">
        <v>500</v>
      </c>
      <c r="W74" s="67">
        <f>IFERROR(U74/T74, "-")</f>
        <v>13.541666666666666</v>
      </c>
      <c r="X74" s="67">
        <f>IFERROR(V74/T74, "-")</f>
        <v>20.833333333333332</v>
      </c>
      <c r="Y74" s="67">
        <f>IFERROR(W74+X74, "-")</f>
        <v>34.375</v>
      </c>
      <c r="Z74" s="107" t="str">
        <f>IFERROR(IF(D74/W74/24=0, "-", D74/W74/24),"-")</f>
        <v>-</v>
      </c>
    </row>
    <row r="75" spans="1:26" ht="42" customHeight="1" x14ac:dyDescent="0.3">
      <c r="A75" s="44">
        <v>14</v>
      </c>
      <c r="B75" s="45"/>
      <c r="C75" s="50" t="s">
        <v>297</v>
      </c>
      <c r="D75" s="19">
        <v>60000</v>
      </c>
      <c r="E75" s="21">
        <v>20</v>
      </c>
      <c r="F75" s="46"/>
      <c r="G75" s="47">
        <v>2</v>
      </c>
      <c r="H75" s="47">
        <v>1400</v>
      </c>
      <c r="I75" s="83">
        <v>28</v>
      </c>
      <c r="J75" s="81">
        <v>650</v>
      </c>
      <c r="K75" s="47">
        <v>495</v>
      </c>
      <c r="L75" s="43">
        <f>IFERROR(J75/I75, "-")</f>
        <v>23.214285714285715</v>
      </c>
      <c r="M75" s="43">
        <f>IFERROR(K75/I75, "-")</f>
        <v>17.678571428571427</v>
      </c>
      <c r="N75" s="86">
        <f>IFERROR(L75+M75, "-")</f>
        <v>40.892857142857139</v>
      </c>
      <c r="O75" s="81">
        <v>875</v>
      </c>
      <c r="P75" s="47">
        <v>660</v>
      </c>
      <c r="Q75" s="43">
        <f>IFERROR(O75/I75, "-")</f>
        <v>31.25</v>
      </c>
      <c r="R75" s="43">
        <f>IFERROR(P75/I75, "-")</f>
        <v>23.571428571428573</v>
      </c>
      <c r="S75" s="86">
        <f>IFERROR(Q75+R75, "-")</f>
        <v>54.821428571428569</v>
      </c>
      <c r="T75" s="81">
        <v>36</v>
      </c>
      <c r="U75" s="103" t="s">
        <v>300</v>
      </c>
      <c r="V75" s="103" t="s">
        <v>300</v>
      </c>
      <c r="W75" s="43" t="str">
        <f>IFERROR(U75/T75, "-")</f>
        <v>-</v>
      </c>
      <c r="X75" s="43" t="str">
        <f>IFERROR(V75/T75, "-")</f>
        <v>-</v>
      </c>
      <c r="Y75" s="43" t="str">
        <f>IFERROR(W75+X75, "-")</f>
        <v>-</v>
      </c>
      <c r="Z75" s="87" t="str">
        <f>IFERROR(IF(D75/W75/24=0, "-", D75/W75/24),"-")</f>
        <v>-</v>
      </c>
    </row>
    <row r="76" spans="1:26" ht="42" customHeight="1" x14ac:dyDescent="0.3">
      <c r="A76" s="44">
        <v>14</v>
      </c>
      <c r="B76" s="45"/>
      <c r="C76" s="50" t="s">
        <v>296</v>
      </c>
      <c r="D76" s="19">
        <v>50000</v>
      </c>
      <c r="E76" s="21">
        <v>15</v>
      </c>
      <c r="F76" s="46"/>
      <c r="G76" s="47">
        <v>24</v>
      </c>
      <c r="H76" s="47">
        <v>1200</v>
      </c>
      <c r="I76" s="83">
        <v>18</v>
      </c>
      <c r="J76" s="81">
        <v>285</v>
      </c>
      <c r="K76" s="47">
        <v>375</v>
      </c>
      <c r="L76" s="43">
        <f>IFERROR(J76/I76, "-")</f>
        <v>15.833333333333334</v>
      </c>
      <c r="M76" s="43">
        <f>IFERROR(K76/I76, "-")</f>
        <v>20.833333333333332</v>
      </c>
      <c r="N76" s="86">
        <f>IFERROR(L76+M76, "-")</f>
        <v>36.666666666666664</v>
      </c>
      <c r="O76" s="81">
        <v>380</v>
      </c>
      <c r="P76" s="47">
        <v>500</v>
      </c>
      <c r="Q76" s="43">
        <f>IFERROR(O76/I76, "-")</f>
        <v>21.111111111111111</v>
      </c>
      <c r="R76" s="43">
        <f>IFERROR(P76/I76, "-")</f>
        <v>27.777777777777779</v>
      </c>
      <c r="S76" s="86">
        <f>IFERROR(Q76+R76, "-")</f>
        <v>48.888888888888886</v>
      </c>
      <c r="T76" s="81">
        <v>36</v>
      </c>
      <c r="U76" s="47">
        <v>260</v>
      </c>
      <c r="V76" s="47">
        <v>340</v>
      </c>
      <c r="W76" s="43">
        <f>IFERROR(U76/T76, "-")</f>
        <v>7.2222222222222223</v>
      </c>
      <c r="X76" s="43">
        <f>IFERROR(V76/T76, "-")</f>
        <v>9.4444444444444446</v>
      </c>
      <c r="Y76" s="43">
        <f>IFERROR(W76+X76, "-")</f>
        <v>16.666666666666668</v>
      </c>
      <c r="Z76" s="87">
        <f>IFERROR(IF(D76/W76/24=0, "-", D76/W76/24),"-")</f>
        <v>288.46153846153845</v>
      </c>
    </row>
    <row r="77" spans="1:26" ht="42" customHeight="1" x14ac:dyDescent="0.3">
      <c r="A77" s="44">
        <v>14</v>
      </c>
      <c r="B77" s="45"/>
      <c r="C77" s="55" t="s">
        <v>229</v>
      </c>
      <c r="D77" s="19">
        <v>25000</v>
      </c>
      <c r="E77" s="21">
        <v>15</v>
      </c>
      <c r="F77" s="46"/>
      <c r="G77" s="47">
        <v>30</v>
      </c>
      <c r="H77" s="47">
        <v>2500</v>
      </c>
      <c r="I77" s="83">
        <v>1</v>
      </c>
      <c r="J77" s="81">
        <v>45</v>
      </c>
      <c r="K77" s="47">
        <v>30</v>
      </c>
      <c r="L77" s="43">
        <f>IFERROR(J77/I77, "-")</f>
        <v>45</v>
      </c>
      <c r="M77" s="43">
        <f>IFERROR(K77/I77, "-")</f>
        <v>30</v>
      </c>
      <c r="N77" s="86">
        <f>IFERROR(L77+M77, "-")</f>
        <v>75</v>
      </c>
      <c r="O77" s="81">
        <v>45</v>
      </c>
      <c r="P77" s="47">
        <v>30</v>
      </c>
      <c r="Q77" s="43">
        <f>IFERROR(O77/I77, "-")</f>
        <v>45</v>
      </c>
      <c r="R77" s="43">
        <f>IFERROR(P77/I77, "-")</f>
        <v>30</v>
      </c>
      <c r="S77" s="86">
        <f>IFERROR(Q77+R77, "-")</f>
        <v>75</v>
      </c>
      <c r="T77" s="81">
        <v>24</v>
      </c>
      <c r="U77" s="47">
        <v>250</v>
      </c>
      <c r="V77" s="47">
        <v>300</v>
      </c>
      <c r="W77" s="43">
        <f>IFERROR(U77/T77, "-")</f>
        <v>10.416666666666666</v>
      </c>
      <c r="X77" s="43">
        <f>IFERROR(V77/T77, "-")</f>
        <v>12.5</v>
      </c>
      <c r="Y77" s="43">
        <f>IFERROR(W77+X77, "-")</f>
        <v>22.916666666666664</v>
      </c>
      <c r="Z77" s="87">
        <f>IFERROR(IF(D77/W77/24=0, "-", D77/W77/24),"-")</f>
        <v>100</v>
      </c>
    </row>
    <row r="78" spans="1:26" ht="42" customHeight="1" x14ac:dyDescent="0.3">
      <c r="A78" s="44">
        <v>14</v>
      </c>
      <c r="B78" s="45"/>
      <c r="C78" s="55" t="s">
        <v>230</v>
      </c>
      <c r="D78" s="19">
        <v>8500</v>
      </c>
      <c r="E78" s="21"/>
      <c r="F78" s="46"/>
      <c r="G78" s="47">
        <v>10</v>
      </c>
      <c r="H78" s="47">
        <v>425</v>
      </c>
      <c r="I78" s="83">
        <v>24</v>
      </c>
      <c r="J78" s="81">
        <v>350</v>
      </c>
      <c r="K78" s="47">
        <v>100</v>
      </c>
      <c r="L78" s="43">
        <f>IFERROR(J78/I78, "-")</f>
        <v>14.583333333333334</v>
      </c>
      <c r="M78" s="43">
        <f>IFERROR(K78/I78, "-")</f>
        <v>4.166666666666667</v>
      </c>
      <c r="N78" s="86">
        <f>IFERROR(L78+M78, "-")</f>
        <v>18.75</v>
      </c>
      <c r="O78" s="81">
        <v>575</v>
      </c>
      <c r="P78" s="47">
        <v>150</v>
      </c>
      <c r="Q78" s="43">
        <f>IFERROR(O78/I78, "-")</f>
        <v>23.958333333333332</v>
      </c>
      <c r="R78" s="43">
        <f>IFERROR(P78/I78, "-")</f>
        <v>6.25</v>
      </c>
      <c r="S78" s="86">
        <f>IFERROR(Q78+R78, "-")</f>
        <v>30.208333333333332</v>
      </c>
      <c r="T78" s="81">
        <v>12</v>
      </c>
      <c r="U78" s="47">
        <v>145</v>
      </c>
      <c r="V78" s="47">
        <v>15</v>
      </c>
      <c r="W78" s="43">
        <f>IFERROR(U78/T78, "-")</f>
        <v>12.083333333333334</v>
      </c>
      <c r="X78" s="43">
        <f>IFERROR(V78/T78, "-")</f>
        <v>1.25</v>
      </c>
      <c r="Y78" s="43">
        <f>IFERROR(W78+X78, "-")</f>
        <v>13.333333333333334</v>
      </c>
      <c r="Z78" s="87">
        <f>IFERROR(IF(D78/W78/24=0, "-", D78/W78/24),"-")</f>
        <v>29.310344827586206</v>
      </c>
    </row>
    <row r="79" spans="1:26" ht="42" customHeight="1" x14ac:dyDescent="0.3">
      <c r="A79" s="126">
        <v>14</v>
      </c>
      <c r="B79" s="127"/>
      <c r="C79" s="128" t="s">
        <v>251</v>
      </c>
      <c r="D79" s="129">
        <v>3500</v>
      </c>
      <c r="E79" s="130"/>
      <c r="F79" s="131"/>
      <c r="G79" s="132">
        <v>1</v>
      </c>
      <c r="H79" s="132">
        <v>175</v>
      </c>
      <c r="I79" s="133" t="s">
        <v>292</v>
      </c>
      <c r="J79" s="134"/>
      <c r="K79" s="132"/>
      <c r="L79" s="124"/>
      <c r="M79" s="124"/>
      <c r="N79" s="135"/>
      <c r="O79" s="134"/>
      <c r="P79" s="132"/>
      <c r="Q79" s="124"/>
      <c r="R79" s="124"/>
      <c r="S79" s="135"/>
      <c r="T79" s="134">
        <v>4</v>
      </c>
      <c r="U79" s="132">
        <v>12</v>
      </c>
      <c r="V79" s="132">
        <v>6</v>
      </c>
      <c r="W79" s="124">
        <f>IFERROR(U79/T79, "-")</f>
        <v>3</v>
      </c>
      <c r="X79" s="124">
        <f>IFERROR(V79/T79, "-")</f>
        <v>1.5</v>
      </c>
      <c r="Y79" s="124">
        <f>IFERROR(W79+X79, "-")</f>
        <v>4.5</v>
      </c>
      <c r="Z79" s="136">
        <f>IFERROR(IF(D79/W79/24=0, "-", D79/W79/24),"-")</f>
        <v>48.611111111111114</v>
      </c>
    </row>
    <row r="80" spans="1:26" ht="42" customHeight="1" x14ac:dyDescent="0.3">
      <c r="A80" s="70">
        <v>13</v>
      </c>
      <c r="B80" s="71"/>
      <c r="C80" s="104" t="s">
        <v>307</v>
      </c>
      <c r="D80" s="62">
        <v>52000</v>
      </c>
      <c r="E80" s="58">
        <v>20</v>
      </c>
      <c r="F80" s="73"/>
      <c r="G80" s="74">
        <v>42</v>
      </c>
      <c r="H80" s="74">
        <v>1225</v>
      </c>
      <c r="I80" s="105">
        <v>50</v>
      </c>
      <c r="J80" s="106">
        <v>735</v>
      </c>
      <c r="K80" s="74">
        <v>880</v>
      </c>
      <c r="L80" s="67">
        <f>IFERROR(J80/I80, "-")</f>
        <v>14.7</v>
      </c>
      <c r="M80" s="67">
        <f>IFERROR(K80/I80, "-")</f>
        <v>17.600000000000001</v>
      </c>
      <c r="N80" s="97">
        <f>IFERROR(L80+M80, "-")</f>
        <v>32.299999999999997</v>
      </c>
      <c r="O80" s="106">
        <v>980</v>
      </c>
      <c r="P80" s="74">
        <v>1175</v>
      </c>
      <c r="Q80" s="67">
        <f>IFERROR(O80/I80, "-")</f>
        <v>19.600000000000001</v>
      </c>
      <c r="R80" s="67">
        <f>IFERROR(P80/I80, "-")</f>
        <v>23.5</v>
      </c>
      <c r="S80" s="97">
        <f>IFERROR(Q80+R80, "-")</f>
        <v>43.1</v>
      </c>
      <c r="T80" s="106">
        <v>64</v>
      </c>
      <c r="U80" s="139" t="s">
        <v>300</v>
      </c>
      <c r="V80" s="139" t="s">
        <v>300</v>
      </c>
      <c r="W80" s="67" t="str">
        <f>IFERROR(U80/T80, "-")</f>
        <v>-</v>
      </c>
      <c r="X80" s="67" t="str">
        <f>IFERROR(V80/T80, "-")</f>
        <v>-</v>
      </c>
      <c r="Y80" s="67" t="str">
        <f>IFERROR(W80+X80, "-")</f>
        <v>-</v>
      </c>
      <c r="Z80" s="107" t="str">
        <f>IFERROR(IF(D80/W80/24=0, "-", D80/W80/24),"-")</f>
        <v>-</v>
      </c>
    </row>
    <row r="81" spans="1:26" ht="42" customHeight="1" x14ac:dyDescent="0.3">
      <c r="A81" s="44">
        <v>13</v>
      </c>
      <c r="B81" s="45"/>
      <c r="C81" s="50" t="s">
        <v>312</v>
      </c>
      <c r="D81" s="19">
        <v>35000</v>
      </c>
      <c r="E81" s="21">
        <v>15</v>
      </c>
      <c r="F81" s="46"/>
      <c r="G81" s="47">
        <v>72</v>
      </c>
      <c r="H81" s="103" t="s">
        <v>300</v>
      </c>
      <c r="I81" s="83">
        <v>20</v>
      </c>
      <c r="J81" s="81">
        <v>300</v>
      </c>
      <c r="K81" s="47">
        <v>400</v>
      </c>
      <c r="L81" s="43">
        <f>IFERROR(J81/I81, "-")</f>
        <v>15</v>
      </c>
      <c r="M81" s="43">
        <f>IFERROR(K81/I81, "-")</f>
        <v>20</v>
      </c>
      <c r="N81" s="86">
        <f>IFERROR(L81+M81, "-")</f>
        <v>35</v>
      </c>
      <c r="O81" s="81">
        <v>400</v>
      </c>
      <c r="P81" s="47">
        <v>530</v>
      </c>
      <c r="Q81" s="43">
        <f>IFERROR(O81/I81, "-")</f>
        <v>20</v>
      </c>
      <c r="R81" s="43">
        <f>IFERROR(P81/I81, "-")</f>
        <v>26.5</v>
      </c>
      <c r="S81" s="86">
        <f>IFERROR(Q81+R81, "-")</f>
        <v>46.5</v>
      </c>
      <c r="T81" s="81">
        <v>32</v>
      </c>
      <c r="U81" s="47">
        <v>270</v>
      </c>
      <c r="V81" s="47">
        <v>360</v>
      </c>
      <c r="W81" s="43">
        <f>IFERROR(U81/T81, "-")</f>
        <v>8.4375</v>
      </c>
      <c r="X81" s="43">
        <f>IFERROR(V81/T81, "-")</f>
        <v>11.25</v>
      </c>
      <c r="Y81" s="43">
        <f>IFERROR(W81+X81, "-")</f>
        <v>19.6875</v>
      </c>
      <c r="Z81" s="87">
        <f>IFERROR(IF(D81/W81/24=0, "-", D81/W81/24),"-")</f>
        <v>172.83950617283949</v>
      </c>
    </row>
    <row r="82" spans="1:26" ht="42" customHeight="1" x14ac:dyDescent="0.3">
      <c r="A82" s="44">
        <v>13</v>
      </c>
      <c r="B82" s="45"/>
      <c r="C82" s="55" t="s">
        <v>238</v>
      </c>
      <c r="D82" s="19">
        <v>30000</v>
      </c>
      <c r="E82" s="21">
        <v>10</v>
      </c>
      <c r="F82" s="46"/>
      <c r="G82" s="47">
        <v>36</v>
      </c>
      <c r="H82" s="47">
        <v>1000</v>
      </c>
      <c r="I82" s="83">
        <v>6</v>
      </c>
      <c r="J82" s="81">
        <v>115</v>
      </c>
      <c r="K82" s="47">
        <v>85</v>
      </c>
      <c r="L82" s="43">
        <f>IFERROR(J82/I82, "-")</f>
        <v>19.166666666666668</v>
      </c>
      <c r="M82" s="43">
        <f>IFERROR(K82/I82, "-")</f>
        <v>14.166666666666666</v>
      </c>
      <c r="N82" s="86">
        <f>IFERROR(L82+M82, "-")</f>
        <v>33.333333333333336</v>
      </c>
      <c r="O82" s="81">
        <v>150</v>
      </c>
      <c r="P82" s="47">
        <v>100</v>
      </c>
      <c r="Q82" s="43">
        <f>IFERROR(O82/I82, "-")</f>
        <v>25</v>
      </c>
      <c r="R82" s="43">
        <f>IFERROR(P82/I82, "-")</f>
        <v>16.666666666666668</v>
      </c>
      <c r="S82" s="86">
        <f>IFERROR(Q82+R82, "-")</f>
        <v>41.666666666666671</v>
      </c>
      <c r="T82" s="81">
        <v>8</v>
      </c>
      <c r="U82" s="47">
        <v>105</v>
      </c>
      <c r="V82" s="47">
        <v>75</v>
      </c>
      <c r="W82" s="43">
        <f>IFERROR(U82/T82, "-")</f>
        <v>13.125</v>
      </c>
      <c r="X82" s="43">
        <f>IFERROR(V82/T82, "-")</f>
        <v>9.375</v>
      </c>
      <c r="Y82" s="43">
        <f>IFERROR(W82+X82, "-")</f>
        <v>22.5</v>
      </c>
      <c r="Z82" s="87">
        <f>IFERROR(IF(D82/W82/24=0, "-", D82/W82/24),"-")</f>
        <v>95.238095238095241</v>
      </c>
    </row>
    <row r="83" spans="1:26" ht="42" customHeight="1" x14ac:dyDescent="0.3">
      <c r="A83" s="44">
        <v>12</v>
      </c>
      <c r="B83" s="45"/>
      <c r="C83" s="55" t="s">
        <v>233</v>
      </c>
      <c r="D83" s="19">
        <v>24000</v>
      </c>
      <c r="E83" s="21">
        <v>14</v>
      </c>
      <c r="F83" s="46"/>
      <c r="G83" s="47">
        <v>3</v>
      </c>
      <c r="H83" s="47">
        <v>1800</v>
      </c>
      <c r="I83" s="83">
        <v>16</v>
      </c>
      <c r="J83" s="81">
        <v>170</v>
      </c>
      <c r="K83" s="47">
        <v>475</v>
      </c>
      <c r="L83" s="43">
        <f>IFERROR(J83/I83, "-")</f>
        <v>10.625</v>
      </c>
      <c r="M83" s="43">
        <f>IFERROR(K83/I83, "-")</f>
        <v>29.6875</v>
      </c>
      <c r="N83" s="86">
        <f>IFERROR(L83+M83, "-")</f>
        <v>40.3125</v>
      </c>
      <c r="O83" s="81">
        <v>225</v>
      </c>
      <c r="P83" s="47">
        <v>630</v>
      </c>
      <c r="Q83" s="43">
        <f>IFERROR(O83/I83, "-")</f>
        <v>14.0625</v>
      </c>
      <c r="R83" s="43">
        <f>IFERROR(P83/I83, "-")</f>
        <v>39.375</v>
      </c>
      <c r="S83" s="86">
        <f>IFERROR(Q83+R83, "-")</f>
        <v>53.4375</v>
      </c>
      <c r="T83" s="81">
        <v>24</v>
      </c>
      <c r="U83" s="47">
        <v>160</v>
      </c>
      <c r="V83" s="47">
        <v>450</v>
      </c>
      <c r="W83" s="43">
        <f>IFERROR(U83/T83, "-")</f>
        <v>6.666666666666667</v>
      </c>
      <c r="X83" s="43">
        <f>IFERROR(V83/T83, "-")</f>
        <v>18.75</v>
      </c>
      <c r="Y83" s="43">
        <f>IFERROR(W83+X83, "-")</f>
        <v>25.416666666666668</v>
      </c>
      <c r="Z83" s="87">
        <f>IFERROR(IF(D83/W83/24=0, "-", D83/W83/24),"-")</f>
        <v>150</v>
      </c>
    </row>
    <row r="84" spans="1:26" ht="42" customHeight="1" x14ac:dyDescent="0.3">
      <c r="A84" s="44">
        <v>12</v>
      </c>
      <c r="B84" s="45"/>
      <c r="C84" s="55" t="s">
        <v>234</v>
      </c>
      <c r="D84" s="19">
        <v>13000</v>
      </c>
      <c r="E84" s="21">
        <v>9</v>
      </c>
      <c r="F84" s="46"/>
      <c r="G84" s="47">
        <v>7</v>
      </c>
      <c r="H84" s="47">
        <v>975</v>
      </c>
      <c r="I84" s="83">
        <v>5</v>
      </c>
      <c r="J84" s="81">
        <v>155</v>
      </c>
      <c r="K84" s="47">
        <v>75</v>
      </c>
      <c r="L84" s="43">
        <f>IFERROR(J84/I84, "-")</f>
        <v>31</v>
      </c>
      <c r="M84" s="43">
        <f>IFERROR(K84/I84, "-")</f>
        <v>15</v>
      </c>
      <c r="N84" s="86">
        <f>IFERROR(L84+M84, "-")</f>
        <v>46</v>
      </c>
      <c r="O84" s="81">
        <v>95</v>
      </c>
      <c r="P84" s="47">
        <v>180</v>
      </c>
      <c r="Q84" s="43">
        <f>IFERROR(O84/I84, "-")</f>
        <v>19</v>
      </c>
      <c r="R84" s="43">
        <f>IFERROR(P84/I84, "-")</f>
        <v>36</v>
      </c>
      <c r="S84" s="86">
        <f>IFERROR(Q84+R84, "-")</f>
        <v>55</v>
      </c>
      <c r="T84" s="81">
        <v>11</v>
      </c>
      <c r="U84" s="47">
        <v>70</v>
      </c>
      <c r="V84" s="47">
        <v>150</v>
      </c>
      <c r="W84" s="43">
        <f>IFERROR(U84/T84, "-")</f>
        <v>6.3636363636363633</v>
      </c>
      <c r="X84" s="43">
        <f>IFERROR(V84/T84, "-")</f>
        <v>13.636363636363637</v>
      </c>
      <c r="Y84" s="43">
        <f>IFERROR(W84+X84, "-")</f>
        <v>20</v>
      </c>
      <c r="Z84" s="87">
        <f>IFERROR(IF(D84/W84/24=0, "-", D84/W84/24),"-")</f>
        <v>85.11904761904762</v>
      </c>
    </row>
    <row r="85" spans="1:26" ht="42" customHeight="1" x14ac:dyDescent="0.3">
      <c r="A85" s="44">
        <v>12</v>
      </c>
      <c r="B85" s="45"/>
      <c r="C85" s="55" t="s">
        <v>232</v>
      </c>
      <c r="D85" s="19">
        <v>7800</v>
      </c>
      <c r="E85" s="21">
        <v>10</v>
      </c>
      <c r="F85" s="46"/>
      <c r="G85" s="47">
        <v>10</v>
      </c>
      <c r="H85" s="47">
        <v>800</v>
      </c>
      <c r="I85" s="83">
        <v>12</v>
      </c>
      <c r="J85" s="81">
        <v>200</v>
      </c>
      <c r="K85" s="47">
        <v>115</v>
      </c>
      <c r="L85" s="43">
        <f>IFERROR(J85/I85, "-")</f>
        <v>16.666666666666668</v>
      </c>
      <c r="M85" s="43">
        <f>IFERROR(K85/I85, "-")</f>
        <v>9.5833333333333339</v>
      </c>
      <c r="N85" s="86">
        <f>IFERROR(L85+M85, "-")</f>
        <v>26.25</v>
      </c>
      <c r="O85" s="81">
        <v>325</v>
      </c>
      <c r="P85" s="47">
        <v>145</v>
      </c>
      <c r="Q85" s="43">
        <f>IFERROR(O85/I85, "-")</f>
        <v>27.083333333333332</v>
      </c>
      <c r="R85" s="43">
        <f>IFERROR(P85/I85, "-")</f>
        <v>12.083333333333334</v>
      </c>
      <c r="S85" s="86">
        <f>IFERROR(Q85+R85, "-")</f>
        <v>39.166666666666664</v>
      </c>
      <c r="T85" s="81">
        <v>24</v>
      </c>
      <c r="U85" s="47">
        <v>180</v>
      </c>
      <c r="V85" s="47">
        <v>90</v>
      </c>
      <c r="W85" s="43">
        <f>IFERROR(U85/T85, "-")</f>
        <v>7.5</v>
      </c>
      <c r="X85" s="43">
        <f>IFERROR(V85/T85, "-")</f>
        <v>3.75</v>
      </c>
      <c r="Y85" s="43">
        <f>IFERROR(W85+X85, "-")</f>
        <v>11.25</v>
      </c>
      <c r="Z85" s="87">
        <f>IFERROR(IF(D85/W85/24=0, "-", D85/W85/24),"-")</f>
        <v>43.333333333333336</v>
      </c>
    </row>
    <row r="86" spans="1:26" ht="42" customHeight="1" x14ac:dyDescent="0.3">
      <c r="A86" s="126">
        <v>12</v>
      </c>
      <c r="B86" s="127"/>
      <c r="C86" s="128" t="s">
        <v>231</v>
      </c>
      <c r="D86" s="129">
        <v>4000</v>
      </c>
      <c r="E86" s="130"/>
      <c r="F86" s="131"/>
      <c r="G86" s="132">
        <v>6</v>
      </c>
      <c r="H86" s="132">
        <v>400</v>
      </c>
      <c r="I86" s="133" t="s">
        <v>292</v>
      </c>
      <c r="J86" s="134"/>
      <c r="K86" s="132"/>
      <c r="L86" s="124" t="str">
        <f>IFERROR(J86/I86, "-")</f>
        <v>-</v>
      </c>
      <c r="M86" s="124" t="str">
        <f>IFERROR(K86/I86, "-")</f>
        <v>-</v>
      </c>
      <c r="N86" s="135" t="str">
        <f>IFERROR(L86+M86, "-")</f>
        <v>-</v>
      </c>
      <c r="O86" s="134"/>
      <c r="P86" s="132"/>
      <c r="Q86" s="124" t="str">
        <f>IFERROR(O86/I86, "-")</f>
        <v>-</v>
      </c>
      <c r="R86" s="124" t="str">
        <f>IFERROR(P86/I86, "-")</f>
        <v>-</v>
      </c>
      <c r="S86" s="135" t="str">
        <f>IFERROR(Q86+R86, "-")</f>
        <v>-</v>
      </c>
      <c r="T86" s="134">
        <v>6</v>
      </c>
      <c r="U86" s="132">
        <v>20</v>
      </c>
      <c r="V86" s="132">
        <v>45</v>
      </c>
      <c r="W86" s="124">
        <f>IFERROR(U86/T86, "-")</f>
        <v>3.3333333333333335</v>
      </c>
      <c r="X86" s="124">
        <f>IFERROR(V86/T86, "-")</f>
        <v>7.5</v>
      </c>
      <c r="Y86" s="124">
        <f>IFERROR(W86+X86, "-")</f>
        <v>10.833333333333334</v>
      </c>
      <c r="Z86" s="136">
        <f>IFERROR(IF(D86/W86/24=0, "-", D86/W86/24),"-")</f>
        <v>50</v>
      </c>
    </row>
    <row r="87" spans="1:26" ht="42" customHeight="1" x14ac:dyDescent="0.3">
      <c r="A87" s="44">
        <v>12</v>
      </c>
      <c r="B87" s="45"/>
      <c r="C87" s="50" t="s">
        <v>430</v>
      </c>
      <c r="D87" s="19"/>
      <c r="E87" s="21"/>
      <c r="F87" s="46">
        <v>1.99</v>
      </c>
      <c r="G87" s="47">
        <v>0</v>
      </c>
      <c r="H87" s="47">
        <v>0</v>
      </c>
      <c r="I87" s="83">
        <v>22</v>
      </c>
      <c r="J87" s="81">
        <v>570</v>
      </c>
      <c r="K87" s="47">
        <v>825</v>
      </c>
      <c r="L87" s="43">
        <f>IFERROR(J87/I87, "-")</f>
        <v>25.90909090909091</v>
      </c>
      <c r="M87" s="43">
        <f>IFERROR(K87/I87, "-")</f>
        <v>37.5</v>
      </c>
      <c r="N87" s="86">
        <f>IFERROR(L87+M87, "-")</f>
        <v>63.409090909090907</v>
      </c>
      <c r="O87" s="81">
        <v>750</v>
      </c>
      <c r="P87" s="47">
        <v>1100</v>
      </c>
      <c r="Q87" s="43">
        <f>IFERROR(O87/I87, "-")</f>
        <v>34.090909090909093</v>
      </c>
      <c r="R87" s="43">
        <f>IFERROR(P87/I87, "-")</f>
        <v>50</v>
      </c>
      <c r="S87" s="86">
        <f>IFERROR(Q87+R87, "-")</f>
        <v>84.090909090909093</v>
      </c>
      <c r="T87" s="81">
        <v>34</v>
      </c>
      <c r="U87" s="103" t="s">
        <v>300</v>
      </c>
      <c r="V87" s="103" t="s">
        <v>300</v>
      </c>
      <c r="W87" s="43" t="str">
        <f>IFERROR(U87/T87, "-")</f>
        <v>-</v>
      </c>
      <c r="X87" s="43" t="str">
        <f>IFERROR(V87/T87, "-")</f>
        <v>-</v>
      </c>
      <c r="Y87" s="43" t="str">
        <f>IFERROR(W87+X87, "-")</f>
        <v>-</v>
      </c>
      <c r="Z87" s="87" t="str">
        <f>IFERROR(IF(D87/W87/24=0, "-", D87/W87/24),"-")</f>
        <v>-</v>
      </c>
    </row>
    <row r="88" spans="1:26" ht="42" customHeight="1" x14ac:dyDescent="0.3">
      <c r="A88" s="44">
        <v>12</v>
      </c>
      <c r="B88" s="45"/>
      <c r="C88" s="50" t="s">
        <v>322</v>
      </c>
      <c r="D88" s="19"/>
      <c r="E88" s="21">
        <v>25</v>
      </c>
      <c r="F88" s="46"/>
      <c r="G88" s="47">
        <v>54</v>
      </c>
      <c r="H88" s="47">
        <v>6500</v>
      </c>
      <c r="I88" s="83">
        <v>26</v>
      </c>
      <c r="J88" s="81">
        <v>470</v>
      </c>
      <c r="K88" s="47">
        <v>715</v>
      </c>
      <c r="L88" s="43">
        <f>IFERROR(J88/I88, "-")</f>
        <v>18.076923076923077</v>
      </c>
      <c r="M88" s="43">
        <f>IFERROR(K88/I88, "-")</f>
        <v>27.5</v>
      </c>
      <c r="N88" s="86">
        <f>IFERROR(L88+M88, "-")</f>
        <v>45.57692307692308</v>
      </c>
      <c r="O88" s="81">
        <v>625</v>
      </c>
      <c r="P88" s="47">
        <v>950</v>
      </c>
      <c r="Q88" s="43">
        <f>IFERROR(O88/I88, "-")</f>
        <v>24.03846153846154</v>
      </c>
      <c r="R88" s="43">
        <f>IFERROR(P88/I88, "-")</f>
        <v>36.53846153846154</v>
      </c>
      <c r="S88" s="86">
        <f>IFERROR(Q88+R88, "-")</f>
        <v>60.57692307692308</v>
      </c>
      <c r="T88" s="102" t="s">
        <v>300</v>
      </c>
      <c r="U88" s="103" t="s">
        <v>300</v>
      </c>
      <c r="V88" s="103" t="s">
        <v>300</v>
      </c>
      <c r="W88" s="43" t="str">
        <f>IFERROR(U88/T88, "-")</f>
        <v>-</v>
      </c>
      <c r="X88" s="43" t="str">
        <f>IFERROR(V88/T88, "-")</f>
        <v>-</v>
      </c>
      <c r="Y88" s="43" t="str">
        <f>IFERROR(W88+X88, "-")</f>
        <v>-</v>
      </c>
      <c r="Z88" s="87" t="str">
        <f>IFERROR(IF(D88/W88/24=0, "-", D88/W88/24),"-")</f>
        <v>-</v>
      </c>
    </row>
    <row r="89" spans="1:26" ht="42" customHeight="1" x14ac:dyDescent="0.3">
      <c r="A89" s="126">
        <v>12</v>
      </c>
      <c r="B89" s="127"/>
      <c r="C89" s="128" t="s">
        <v>254</v>
      </c>
      <c r="D89" s="129"/>
      <c r="E89" s="130">
        <v>4</v>
      </c>
      <c r="F89" s="131"/>
      <c r="G89" s="132">
        <v>0</v>
      </c>
      <c r="H89" s="132">
        <v>750</v>
      </c>
      <c r="I89" s="133" t="s">
        <v>292</v>
      </c>
      <c r="J89" s="134"/>
      <c r="K89" s="132"/>
      <c r="L89" s="124"/>
      <c r="M89" s="124"/>
      <c r="N89" s="135"/>
      <c r="O89" s="134"/>
      <c r="P89" s="132"/>
      <c r="Q89" s="124"/>
      <c r="R89" s="124"/>
      <c r="S89" s="135"/>
      <c r="T89" s="134">
        <v>2</v>
      </c>
      <c r="U89" s="132">
        <v>30</v>
      </c>
      <c r="V89" s="132">
        <v>110</v>
      </c>
      <c r="W89" s="124">
        <f>IFERROR(U89/T89, "-")</f>
        <v>15</v>
      </c>
      <c r="X89" s="124">
        <f>IFERROR(V89/T89, "-")</f>
        <v>55</v>
      </c>
      <c r="Y89" s="124">
        <f>IFERROR(W89+X89, "-")</f>
        <v>70</v>
      </c>
      <c r="Z89" s="136" t="str">
        <f>IFERROR(IF(D89/W89/24=0, "-", D89/W89/24),"-")</f>
        <v>-</v>
      </c>
    </row>
    <row r="90" spans="1:26" ht="42" customHeight="1" x14ac:dyDescent="0.3">
      <c r="A90" s="126">
        <v>12</v>
      </c>
      <c r="B90" s="127"/>
      <c r="C90" s="128" t="s">
        <v>255</v>
      </c>
      <c r="D90" s="129"/>
      <c r="E90" s="130">
        <v>4</v>
      </c>
      <c r="F90" s="131"/>
      <c r="G90" s="132">
        <v>0</v>
      </c>
      <c r="H90" s="132">
        <v>750</v>
      </c>
      <c r="I90" s="133" t="s">
        <v>292</v>
      </c>
      <c r="J90" s="134"/>
      <c r="K90" s="132"/>
      <c r="L90" s="124"/>
      <c r="M90" s="124"/>
      <c r="N90" s="135"/>
      <c r="O90" s="134"/>
      <c r="P90" s="132"/>
      <c r="Q90" s="124"/>
      <c r="R90" s="124"/>
      <c r="S90" s="135"/>
      <c r="T90" s="134">
        <v>2</v>
      </c>
      <c r="U90" s="132">
        <v>30</v>
      </c>
      <c r="V90" s="132">
        <v>110</v>
      </c>
      <c r="W90" s="124">
        <f>IFERROR(U90/T90, "-")</f>
        <v>15</v>
      </c>
      <c r="X90" s="124">
        <f>IFERROR(V90/T90, "-")</f>
        <v>55</v>
      </c>
      <c r="Y90" s="124">
        <f>IFERROR(W90+X90, "-")</f>
        <v>70</v>
      </c>
      <c r="Z90" s="136" t="str">
        <f>IFERROR(IF(D90/W90/24=0, "-", D90/W90/24),"-")</f>
        <v>-</v>
      </c>
    </row>
    <row r="91" spans="1:26" ht="42" customHeight="1" x14ac:dyDescent="0.3">
      <c r="A91" s="44">
        <v>11</v>
      </c>
      <c r="B91" s="45"/>
      <c r="C91" s="50" t="s">
        <v>510</v>
      </c>
      <c r="D91" s="19">
        <v>80000</v>
      </c>
      <c r="E91" s="21">
        <v>25</v>
      </c>
      <c r="F91" s="46"/>
      <c r="G91" s="47">
        <v>1</v>
      </c>
      <c r="H91" s="47">
        <v>1930</v>
      </c>
      <c r="I91" s="140" t="s">
        <v>300</v>
      </c>
      <c r="J91" s="81">
        <v>280</v>
      </c>
      <c r="K91" s="47">
        <v>435</v>
      </c>
      <c r="L91" s="43" t="str">
        <f>IFERROR(J91/I91, "-")</f>
        <v>-</v>
      </c>
      <c r="M91" s="43" t="str">
        <f>IFERROR(K91/I91, "-")</f>
        <v>-</v>
      </c>
      <c r="N91" s="86" t="str">
        <f>IFERROR(L91+M91, "-")</f>
        <v>-</v>
      </c>
      <c r="O91" s="81">
        <v>375</v>
      </c>
      <c r="P91" s="47">
        <v>580</v>
      </c>
      <c r="Q91" s="43" t="str">
        <f>IFERROR(O91/I91, "-")</f>
        <v>-</v>
      </c>
      <c r="R91" s="43" t="str">
        <f>IFERROR(P91/I91, "-")</f>
        <v>-</v>
      </c>
      <c r="S91" s="86" t="str">
        <f>IFERROR(Q91+R91, "-")</f>
        <v>-</v>
      </c>
      <c r="T91" s="81">
        <v>24</v>
      </c>
      <c r="U91" s="47">
        <v>250</v>
      </c>
      <c r="V91" s="47">
        <v>390</v>
      </c>
      <c r="W91" s="43">
        <f>IFERROR(U91/T91, "-")</f>
        <v>10.416666666666666</v>
      </c>
      <c r="X91" s="43">
        <f>IFERROR(V91/T91, "-")</f>
        <v>16.25</v>
      </c>
      <c r="Y91" s="43">
        <f>IFERROR(W91+X91, "-")</f>
        <v>26.666666666666664</v>
      </c>
      <c r="Z91" s="87">
        <f>IFERROR(IF(D91/W91/24=0, "-", D91/W91/24),"-")</f>
        <v>320</v>
      </c>
    </row>
    <row r="92" spans="1:26" s="123" customFormat="1" ht="42" customHeight="1" x14ac:dyDescent="0.3">
      <c r="A92" s="44">
        <v>11</v>
      </c>
      <c r="B92" s="45"/>
      <c r="C92" s="55" t="s">
        <v>240</v>
      </c>
      <c r="D92" s="19">
        <v>25000</v>
      </c>
      <c r="E92" s="21">
        <v>18</v>
      </c>
      <c r="F92" s="46"/>
      <c r="G92" s="47">
        <v>24</v>
      </c>
      <c r="H92" s="47">
        <v>675</v>
      </c>
      <c r="I92" s="83">
        <v>14</v>
      </c>
      <c r="J92" s="81">
        <v>300</v>
      </c>
      <c r="K92" s="47">
        <v>195</v>
      </c>
      <c r="L92" s="43">
        <f>IFERROR(J92/I92, "-")</f>
        <v>21.428571428571427</v>
      </c>
      <c r="M92" s="43">
        <f>IFERROR(K92/I92, "-")</f>
        <v>13.928571428571429</v>
      </c>
      <c r="N92" s="86">
        <f>IFERROR(L92+M92, "-")</f>
        <v>35.357142857142854</v>
      </c>
      <c r="O92" s="81">
        <v>375</v>
      </c>
      <c r="P92" s="47">
        <v>270</v>
      </c>
      <c r="Q92" s="43">
        <f>IFERROR(O92/I92, "-")</f>
        <v>26.785714285714285</v>
      </c>
      <c r="R92" s="43">
        <f>IFERROR(P92/I92, "-")</f>
        <v>19.285714285714285</v>
      </c>
      <c r="S92" s="86">
        <f>IFERROR(Q92+R92, "-")</f>
        <v>46.071428571428569</v>
      </c>
      <c r="T92" s="81">
        <v>20</v>
      </c>
      <c r="U92" s="47">
        <v>285</v>
      </c>
      <c r="V92" s="47">
        <v>190</v>
      </c>
      <c r="W92" s="43">
        <f>IFERROR(U92/T92, "-")</f>
        <v>14.25</v>
      </c>
      <c r="X92" s="43">
        <f>IFERROR(V92/T92, "-")</f>
        <v>9.5</v>
      </c>
      <c r="Y92" s="43">
        <f>IFERROR(W92+X92, "-")</f>
        <v>23.75</v>
      </c>
      <c r="Z92" s="87">
        <f>IFERROR(IF(D92/W92/24=0, "-", D92/W92/24),"-")</f>
        <v>73.099415204678365</v>
      </c>
    </row>
    <row r="93" spans="1:26" s="123" customFormat="1" ht="42" customHeight="1" x14ac:dyDescent="0.3">
      <c r="A93" s="126">
        <v>11</v>
      </c>
      <c r="B93" s="127"/>
      <c r="C93" s="128" t="s">
        <v>321</v>
      </c>
      <c r="D93" s="129">
        <v>8000</v>
      </c>
      <c r="E93" s="130">
        <v>5</v>
      </c>
      <c r="F93" s="131"/>
      <c r="G93" s="132"/>
      <c r="H93" s="132">
        <v>1200</v>
      </c>
      <c r="I93" s="133" t="s">
        <v>292</v>
      </c>
      <c r="J93" s="134"/>
      <c r="K93" s="132"/>
      <c r="L93" s="124"/>
      <c r="M93" s="124"/>
      <c r="N93" s="135"/>
      <c r="O93" s="134"/>
      <c r="P93" s="132"/>
      <c r="Q93" s="124"/>
      <c r="R93" s="124"/>
      <c r="S93" s="135"/>
      <c r="T93" s="134">
        <v>12</v>
      </c>
      <c r="U93" s="132">
        <v>160</v>
      </c>
      <c r="V93" s="132">
        <v>200</v>
      </c>
      <c r="W93" s="124">
        <f>IFERROR(U93/T93, "-")</f>
        <v>13.333333333333334</v>
      </c>
      <c r="X93" s="124">
        <f>IFERROR(V93/T93, "-")</f>
        <v>16.666666666666668</v>
      </c>
      <c r="Y93" s="124">
        <f>IFERROR(W93+X93, "-")</f>
        <v>30</v>
      </c>
      <c r="Z93" s="136">
        <f>IFERROR(IF(D93/W93/24=0, "-", D93/W93/24),"-")</f>
        <v>25</v>
      </c>
    </row>
    <row r="94" spans="1:26" s="123" customFormat="1" ht="42" customHeight="1" x14ac:dyDescent="0.3">
      <c r="A94" s="126">
        <v>11</v>
      </c>
      <c r="B94" s="127"/>
      <c r="C94" s="128" t="s">
        <v>258</v>
      </c>
      <c r="D94" s="129">
        <v>3000</v>
      </c>
      <c r="E94" s="130">
        <v>3</v>
      </c>
      <c r="F94" s="131"/>
      <c r="G94" s="132">
        <v>0</v>
      </c>
      <c r="H94" s="132">
        <v>275</v>
      </c>
      <c r="I94" s="133" t="s">
        <v>197</v>
      </c>
      <c r="J94" s="134"/>
      <c r="K94" s="132"/>
      <c r="L94" s="124"/>
      <c r="M94" s="124"/>
      <c r="N94" s="135"/>
      <c r="O94" s="134"/>
      <c r="P94" s="132"/>
      <c r="Q94" s="124"/>
      <c r="R94" s="124"/>
      <c r="S94" s="135"/>
      <c r="T94" s="134">
        <v>12</v>
      </c>
      <c r="U94" s="132">
        <v>85</v>
      </c>
      <c r="V94" s="132">
        <v>55</v>
      </c>
      <c r="W94" s="124">
        <f>IFERROR(U94/T94, "-")</f>
        <v>7.083333333333333</v>
      </c>
      <c r="X94" s="124">
        <f>IFERROR(V94/T94, "-")</f>
        <v>4.583333333333333</v>
      </c>
      <c r="Y94" s="124">
        <f>IFERROR(W94+X94, "-")</f>
        <v>11.666666666666666</v>
      </c>
      <c r="Z94" s="136">
        <f>IFERROR(IF(D94/W94/24=0, "-", D94/W94/24),"-")</f>
        <v>17.647058823529413</v>
      </c>
    </row>
    <row r="95" spans="1:26" s="123" customFormat="1" ht="42" customHeight="1" x14ac:dyDescent="0.3">
      <c r="A95" s="44">
        <v>11</v>
      </c>
      <c r="B95" s="45"/>
      <c r="C95" s="55" t="s">
        <v>239</v>
      </c>
      <c r="D95" s="19">
        <v>15</v>
      </c>
      <c r="E95" s="21"/>
      <c r="F95" s="46"/>
      <c r="G95" s="47">
        <v>36</v>
      </c>
      <c r="H95" s="47">
        <v>2500</v>
      </c>
      <c r="I95" s="83">
        <v>6</v>
      </c>
      <c r="J95" s="81">
        <v>160</v>
      </c>
      <c r="K95" s="47">
        <v>100</v>
      </c>
      <c r="L95" s="43">
        <f>IFERROR(J95/I95, "-")</f>
        <v>26.666666666666668</v>
      </c>
      <c r="M95" s="43">
        <f>IFERROR(K95/I95, "-")</f>
        <v>16.666666666666668</v>
      </c>
      <c r="N95" s="86">
        <f>IFERROR(L95+M95, "-")</f>
        <v>43.333333333333336</v>
      </c>
      <c r="O95" s="81">
        <v>200</v>
      </c>
      <c r="P95" s="47">
        <v>120</v>
      </c>
      <c r="Q95" s="43">
        <f>IFERROR(O95/I95, "-")</f>
        <v>33.333333333333336</v>
      </c>
      <c r="R95" s="43">
        <f>IFERROR(P95/I95, "-")</f>
        <v>20</v>
      </c>
      <c r="S95" s="86">
        <f>IFERROR(Q95+R95, "-")</f>
        <v>53.333333333333336</v>
      </c>
      <c r="T95" s="81">
        <v>8</v>
      </c>
      <c r="U95" s="47">
        <v>150</v>
      </c>
      <c r="V95" s="47">
        <v>90</v>
      </c>
      <c r="W95" s="43">
        <f>IFERROR(U95/T95, "-")</f>
        <v>18.75</v>
      </c>
      <c r="X95" s="43">
        <f>IFERROR(V95/T95, "-")</f>
        <v>11.25</v>
      </c>
      <c r="Y95" s="43">
        <f>IFERROR(W95+X95, "-")</f>
        <v>30</v>
      </c>
      <c r="Z95" s="87">
        <f>IFERROR(IF(D95/W95/24=0, "-", D95/W95/24),"-")</f>
        <v>3.3333333333333333E-2</v>
      </c>
    </row>
    <row r="96" spans="1:26" s="123" customFormat="1" ht="42" customHeight="1" x14ac:dyDescent="0.3">
      <c r="A96" s="44">
        <v>11</v>
      </c>
      <c r="B96" s="45"/>
      <c r="C96" s="50" t="s">
        <v>413</v>
      </c>
      <c r="D96" s="19"/>
      <c r="E96" s="21"/>
      <c r="F96" s="46">
        <v>0.99</v>
      </c>
      <c r="G96" s="47">
        <v>0</v>
      </c>
      <c r="H96" s="47">
        <v>0</v>
      </c>
      <c r="I96" s="83">
        <v>22</v>
      </c>
      <c r="J96" s="81">
        <v>825</v>
      </c>
      <c r="K96" s="47">
        <v>570</v>
      </c>
      <c r="L96" s="43">
        <f>IFERROR(J96/I96, "-")</f>
        <v>37.5</v>
      </c>
      <c r="M96" s="43">
        <f>IFERROR(K96/I96, "-")</f>
        <v>25.90909090909091</v>
      </c>
      <c r="N96" s="86">
        <f>IFERROR(L96+M96, "-")</f>
        <v>63.409090909090907</v>
      </c>
      <c r="O96" s="81">
        <v>1100</v>
      </c>
      <c r="P96" s="47">
        <v>750</v>
      </c>
      <c r="Q96" s="43">
        <f>IFERROR(O96/I96, "-")</f>
        <v>50</v>
      </c>
      <c r="R96" s="43">
        <f>IFERROR(P96/I96, "-")</f>
        <v>34.090909090909093</v>
      </c>
      <c r="S96" s="86">
        <f>IFERROR(Q96+R96, "-")</f>
        <v>84.090909090909093</v>
      </c>
      <c r="T96" s="81">
        <v>34</v>
      </c>
      <c r="U96" s="103" t="s">
        <v>300</v>
      </c>
      <c r="V96" s="103" t="s">
        <v>300</v>
      </c>
      <c r="W96" s="43" t="str">
        <f>IFERROR(U96/T96, "-")</f>
        <v>-</v>
      </c>
      <c r="X96" s="43" t="str">
        <f>IFERROR(V96/T96, "-")</f>
        <v>-</v>
      </c>
      <c r="Y96" s="43" t="str">
        <f>IFERROR(W96+X96, "-")</f>
        <v>-</v>
      </c>
      <c r="Z96" s="87" t="str">
        <f>IFERROR(IF(D96/W96/24=0, "-", D96/W96/24),"-")</f>
        <v>-</v>
      </c>
    </row>
    <row r="97" spans="1:26" s="123" customFormat="1" ht="42" customHeight="1" x14ac:dyDescent="0.3">
      <c r="A97" s="44">
        <v>10</v>
      </c>
      <c r="B97" s="45"/>
      <c r="C97" s="55" t="s">
        <v>241</v>
      </c>
      <c r="D97" s="19">
        <v>20000</v>
      </c>
      <c r="E97" s="21">
        <v>8</v>
      </c>
      <c r="F97" s="46"/>
      <c r="G97" s="47">
        <v>12</v>
      </c>
      <c r="H97" s="47">
        <v>2000</v>
      </c>
      <c r="I97" s="83">
        <v>24</v>
      </c>
      <c r="J97" s="81">
        <v>525</v>
      </c>
      <c r="K97" s="47">
        <v>280</v>
      </c>
      <c r="L97" s="43">
        <f>IFERROR(J97/I97, "-")</f>
        <v>21.875</v>
      </c>
      <c r="M97" s="43">
        <f>IFERROR(K97/I97, "-")</f>
        <v>11.666666666666666</v>
      </c>
      <c r="N97" s="86">
        <f>IFERROR(L97+M97, "-")</f>
        <v>33.541666666666664</v>
      </c>
      <c r="O97" s="81">
        <v>700</v>
      </c>
      <c r="P97" s="47">
        <v>375</v>
      </c>
      <c r="Q97" s="43">
        <f>IFERROR(O97/I97, "-")</f>
        <v>29.166666666666668</v>
      </c>
      <c r="R97" s="43">
        <f>IFERROR(P97/I97, "-")</f>
        <v>15.625</v>
      </c>
      <c r="S97" s="86">
        <f>IFERROR(Q97+R97, "-")</f>
        <v>44.791666666666671</v>
      </c>
      <c r="T97" s="81">
        <v>34</v>
      </c>
      <c r="U97" s="47">
        <v>500</v>
      </c>
      <c r="V97" s="47">
        <v>260</v>
      </c>
      <c r="W97" s="43">
        <f>IFERROR(U97/T97, "-")</f>
        <v>14.705882352941176</v>
      </c>
      <c r="X97" s="43">
        <f>IFERROR(V97/T97, "-")</f>
        <v>7.6470588235294121</v>
      </c>
      <c r="Y97" s="43">
        <f>IFERROR(W97+X97, "-")</f>
        <v>22.352941176470587</v>
      </c>
      <c r="Z97" s="87">
        <f>IFERROR(IF(D97/W97/24=0, "-", D97/W97/24),"-")</f>
        <v>56.666666666666664</v>
      </c>
    </row>
    <row r="98" spans="1:26" s="123" customFormat="1" ht="42" customHeight="1" x14ac:dyDescent="0.3">
      <c r="A98" s="44">
        <v>10</v>
      </c>
      <c r="B98" s="45"/>
      <c r="C98" s="55" t="s">
        <v>242</v>
      </c>
      <c r="D98" s="19">
        <v>6000</v>
      </c>
      <c r="E98" s="21">
        <v>8</v>
      </c>
      <c r="F98" s="46"/>
      <c r="G98" s="47">
        <v>6</v>
      </c>
      <c r="H98" s="47">
        <v>300</v>
      </c>
      <c r="I98" s="83">
        <v>20</v>
      </c>
      <c r="J98" s="81">
        <v>275</v>
      </c>
      <c r="K98" s="47">
        <v>80</v>
      </c>
      <c r="L98" s="43">
        <f>IFERROR(J98/I98, "-")</f>
        <v>13.75</v>
      </c>
      <c r="M98" s="43">
        <f>IFERROR(K98/I98, "-")</f>
        <v>4</v>
      </c>
      <c r="N98" s="86">
        <f>IFERROR(L98+M98, "-")</f>
        <v>17.75</v>
      </c>
      <c r="O98" s="81">
        <v>450</v>
      </c>
      <c r="P98" s="47">
        <v>115</v>
      </c>
      <c r="Q98" s="43">
        <f>IFERROR(O98/I98, "-")</f>
        <v>22.5</v>
      </c>
      <c r="R98" s="43">
        <f>IFERROR(P98/I98, "-")</f>
        <v>5.75</v>
      </c>
      <c r="S98" s="86">
        <f>IFERROR(Q98+R98, "-")</f>
        <v>28.25</v>
      </c>
      <c r="T98" s="81">
        <v>36</v>
      </c>
      <c r="U98" s="47">
        <v>250</v>
      </c>
      <c r="V98" s="47">
        <v>75</v>
      </c>
      <c r="W98" s="43">
        <f>IFERROR(U98/T98, "-")</f>
        <v>6.9444444444444446</v>
      </c>
      <c r="X98" s="43">
        <f>IFERROR(V98/T98, "-")</f>
        <v>2.0833333333333335</v>
      </c>
      <c r="Y98" s="43">
        <f>IFERROR(W98+X98, "-")</f>
        <v>9.0277777777777786</v>
      </c>
      <c r="Z98" s="87">
        <f>IFERROR(IF(D98/W98/24=0, "-", D98/W98/24),"-")</f>
        <v>36</v>
      </c>
    </row>
    <row r="99" spans="1:26" s="123" customFormat="1" ht="42" customHeight="1" x14ac:dyDescent="0.3">
      <c r="A99" s="126">
        <v>10</v>
      </c>
      <c r="B99" s="127"/>
      <c r="C99" s="128" t="s">
        <v>250</v>
      </c>
      <c r="D99" s="129">
        <v>1500</v>
      </c>
      <c r="E99" s="130"/>
      <c r="F99" s="131"/>
      <c r="G99" s="137">
        <v>0.5</v>
      </c>
      <c r="H99" s="132">
        <v>75</v>
      </c>
      <c r="I99" s="133" t="s">
        <v>292</v>
      </c>
      <c r="J99" s="134"/>
      <c r="K99" s="132"/>
      <c r="L99" s="124"/>
      <c r="M99" s="124"/>
      <c r="N99" s="135"/>
      <c r="O99" s="134"/>
      <c r="P99" s="132"/>
      <c r="Q99" s="124"/>
      <c r="R99" s="124"/>
      <c r="S99" s="135"/>
      <c r="T99" s="134">
        <v>4</v>
      </c>
      <c r="U99" s="132">
        <v>10</v>
      </c>
      <c r="V99" s="132">
        <v>5</v>
      </c>
      <c r="W99" s="124">
        <f>IFERROR(U99/T99, "-")</f>
        <v>2.5</v>
      </c>
      <c r="X99" s="124">
        <f>IFERROR(V99/T99, "-")</f>
        <v>1.25</v>
      </c>
      <c r="Y99" s="124">
        <f>IFERROR(W99+X99, "-")</f>
        <v>3.75</v>
      </c>
      <c r="Z99" s="136">
        <f>IFERROR(IF(D99/W99/24=0, "-", D99/W99/24),"-")</f>
        <v>25</v>
      </c>
    </row>
    <row r="100" spans="1:26" s="123" customFormat="1" ht="42" customHeight="1" x14ac:dyDescent="0.3">
      <c r="A100" s="44">
        <v>10</v>
      </c>
      <c r="B100" s="45"/>
      <c r="C100" s="50" t="s">
        <v>424</v>
      </c>
      <c r="D100" s="19"/>
      <c r="E100" s="21">
        <v>15</v>
      </c>
      <c r="F100" s="46"/>
      <c r="G100" s="103" t="s">
        <v>300</v>
      </c>
      <c r="H100" s="103" t="s">
        <v>300</v>
      </c>
      <c r="I100" s="83">
        <v>12</v>
      </c>
      <c r="J100" s="81">
        <v>225</v>
      </c>
      <c r="K100" s="47">
        <v>310</v>
      </c>
      <c r="L100" s="43">
        <f>IFERROR(J100/I100, "-")</f>
        <v>18.75</v>
      </c>
      <c r="M100" s="43">
        <f>IFERROR(K100/I100, "-")</f>
        <v>25.833333333333332</v>
      </c>
      <c r="N100" s="86">
        <f>IFERROR(L100+M100, "-")</f>
        <v>44.583333333333329</v>
      </c>
      <c r="O100" s="81">
        <v>300</v>
      </c>
      <c r="P100" s="47">
        <v>415</v>
      </c>
      <c r="Q100" s="43">
        <f>IFERROR(O100/I100, "-")</f>
        <v>25</v>
      </c>
      <c r="R100" s="43">
        <f>IFERROR(P100/I100, "-")</f>
        <v>34.583333333333336</v>
      </c>
      <c r="S100" s="86">
        <f>IFERROR(Q100+R100, "-")</f>
        <v>59.583333333333336</v>
      </c>
      <c r="T100" s="81">
        <v>36</v>
      </c>
      <c r="U100" s="47">
        <v>205</v>
      </c>
      <c r="V100" s="47">
        <v>295</v>
      </c>
      <c r="W100" s="43">
        <f>IFERROR(U100/T100, "-")</f>
        <v>5.6944444444444446</v>
      </c>
      <c r="X100" s="43">
        <f>IFERROR(V100/T100, "-")</f>
        <v>8.1944444444444446</v>
      </c>
      <c r="Y100" s="43">
        <f>IFERROR(W100+X100, "-")</f>
        <v>13.888888888888889</v>
      </c>
      <c r="Z100" s="87" t="str">
        <f>IFERROR(IF(D100/W100/24=0, "-", D100/W100/24),"-")</f>
        <v>-</v>
      </c>
    </row>
    <row r="101" spans="1:26" s="76" customFormat="1" ht="42" customHeight="1" x14ac:dyDescent="0.3">
      <c r="A101" s="70">
        <v>9</v>
      </c>
      <c r="B101" s="71"/>
      <c r="C101" s="104" t="s">
        <v>308</v>
      </c>
      <c r="D101" s="62">
        <v>46000</v>
      </c>
      <c r="E101" s="58">
        <v>12</v>
      </c>
      <c r="F101" s="73"/>
      <c r="G101" s="74">
        <v>15</v>
      </c>
      <c r="H101" s="74">
        <v>1300</v>
      </c>
      <c r="I101" s="105">
        <v>27</v>
      </c>
      <c r="J101" s="106">
        <v>700</v>
      </c>
      <c r="K101" s="74">
        <v>200</v>
      </c>
      <c r="L101" s="67">
        <f>IFERROR(J101/I101, "-")</f>
        <v>25.925925925925927</v>
      </c>
      <c r="M101" s="67">
        <f>IFERROR(K101/I101, "-")</f>
        <v>7.4074074074074074</v>
      </c>
      <c r="N101" s="97">
        <f>IFERROR(L101+M101, "-")</f>
        <v>33.333333333333336</v>
      </c>
      <c r="O101" s="106">
        <v>950</v>
      </c>
      <c r="P101" s="74">
        <v>360</v>
      </c>
      <c r="Q101" s="67">
        <f>IFERROR(O101/I101, "-")</f>
        <v>35.185185185185183</v>
      </c>
      <c r="R101" s="67">
        <f>IFERROR(P101/I101, "-")</f>
        <v>13.333333333333334</v>
      </c>
      <c r="S101" s="97">
        <f>IFERROR(Q101+R101, "-")</f>
        <v>48.518518518518519</v>
      </c>
      <c r="T101" s="106">
        <v>40</v>
      </c>
      <c r="U101" s="74">
        <v>480</v>
      </c>
      <c r="V101" s="74">
        <v>150</v>
      </c>
      <c r="W101" s="67">
        <f>IFERROR(U101/T101, "-")</f>
        <v>12</v>
      </c>
      <c r="X101" s="67">
        <f>IFERROR(V101/T101, "-")</f>
        <v>3.75</v>
      </c>
      <c r="Y101" s="67">
        <f>IFERROR(W101+X101, "-")</f>
        <v>15.75</v>
      </c>
      <c r="Z101" s="107">
        <f>IFERROR(IF(D101/W101/24=0, "-", D101/W101/24),"-")</f>
        <v>159.72222222222223</v>
      </c>
    </row>
    <row r="102" spans="1:26" s="123" customFormat="1" ht="42" customHeight="1" x14ac:dyDescent="0.3">
      <c r="A102" s="44">
        <v>9</v>
      </c>
      <c r="B102" s="45"/>
      <c r="C102" s="55" t="s">
        <v>243</v>
      </c>
      <c r="D102" s="19">
        <v>5000</v>
      </c>
      <c r="E102" s="21"/>
      <c r="F102" s="46"/>
      <c r="G102" s="47">
        <v>10</v>
      </c>
      <c r="H102" s="47">
        <v>250</v>
      </c>
      <c r="I102" s="83">
        <v>15</v>
      </c>
      <c r="J102" s="81">
        <v>225</v>
      </c>
      <c r="K102" s="47">
        <v>70</v>
      </c>
      <c r="L102" s="43">
        <f>IFERROR(J102/I102, "-")</f>
        <v>15</v>
      </c>
      <c r="M102" s="43">
        <f>IFERROR(K102/I102, "-")</f>
        <v>4.666666666666667</v>
      </c>
      <c r="N102" s="86">
        <f>IFERROR(L102+M102, "-")</f>
        <v>19.666666666666668</v>
      </c>
      <c r="O102" s="81">
        <v>350</v>
      </c>
      <c r="P102" s="47">
        <v>100</v>
      </c>
      <c r="Q102" s="43">
        <f>IFERROR(O102/I102, "-")</f>
        <v>23.333333333333332</v>
      </c>
      <c r="R102" s="43">
        <f>IFERROR(P102/I102, "-")</f>
        <v>6.666666666666667</v>
      </c>
      <c r="S102" s="86">
        <f>IFERROR(Q102+R102, "-")</f>
        <v>30</v>
      </c>
      <c r="T102" s="81">
        <v>48</v>
      </c>
      <c r="U102" s="47">
        <v>275</v>
      </c>
      <c r="V102" s="47">
        <v>50</v>
      </c>
      <c r="W102" s="43">
        <f>IFERROR(U102/T102, "-")</f>
        <v>5.729166666666667</v>
      </c>
      <c r="X102" s="43">
        <f>IFERROR(V102/T102, "-")</f>
        <v>1.0416666666666667</v>
      </c>
      <c r="Y102" s="43">
        <f>IFERROR(W102+X102, "-")</f>
        <v>6.7708333333333339</v>
      </c>
      <c r="Z102" s="87">
        <f>IFERROR(IF(D102/W102/24=0, "-", D102/W102/24),"-")</f>
        <v>36.36363636363636</v>
      </c>
    </row>
    <row r="103" spans="1:26" s="123" customFormat="1" ht="42" customHeight="1" x14ac:dyDescent="0.3">
      <c r="A103" s="44">
        <v>8</v>
      </c>
      <c r="B103" s="45"/>
      <c r="C103" s="55" t="s">
        <v>245</v>
      </c>
      <c r="D103" s="19">
        <v>3000</v>
      </c>
      <c r="E103" s="21"/>
      <c r="F103" s="46"/>
      <c r="G103" s="47">
        <v>6</v>
      </c>
      <c r="H103" s="47">
        <v>150</v>
      </c>
      <c r="I103" s="83">
        <v>12</v>
      </c>
      <c r="J103" s="81">
        <v>220</v>
      </c>
      <c r="K103" s="47">
        <v>65</v>
      </c>
      <c r="L103" s="43">
        <f>IFERROR(J103/I103, "-")</f>
        <v>18.333333333333332</v>
      </c>
      <c r="M103" s="43">
        <f>IFERROR(K103/I103, "-")</f>
        <v>5.416666666666667</v>
      </c>
      <c r="N103" s="86">
        <f>IFERROR(L103+M103, "-")</f>
        <v>23.75</v>
      </c>
      <c r="O103" s="81">
        <v>300</v>
      </c>
      <c r="P103" s="47">
        <v>95</v>
      </c>
      <c r="Q103" s="43">
        <f>IFERROR(O103/I103, "-")</f>
        <v>25</v>
      </c>
      <c r="R103" s="43">
        <f>IFERROR(P103/I103, "-")</f>
        <v>7.916666666666667</v>
      </c>
      <c r="S103" s="86">
        <f>IFERROR(Q103+R103, "-")</f>
        <v>32.916666666666664</v>
      </c>
      <c r="T103" s="81">
        <v>36</v>
      </c>
      <c r="U103" s="47">
        <v>200</v>
      </c>
      <c r="V103" s="47">
        <v>35</v>
      </c>
      <c r="W103" s="43">
        <f>IFERROR(U103/T103, "-")</f>
        <v>5.5555555555555554</v>
      </c>
      <c r="X103" s="43">
        <f>IFERROR(V103/T103, "-")</f>
        <v>0.97222222222222221</v>
      </c>
      <c r="Y103" s="43">
        <f>IFERROR(W103+X103, "-")</f>
        <v>6.5277777777777777</v>
      </c>
      <c r="Z103" s="87">
        <f>IFERROR(IF(D103/W103/24=0, "-", D103/W103/24),"-")</f>
        <v>22.5</v>
      </c>
    </row>
    <row r="104" spans="1:26" s="123" customFormat="1" ht="42" customHeight="1" x14ac:dyDescent="0.3">
      <c r="A104" s="44">
        <v>7</v>
      </c>
      <c r="B104" s="45"/>
      <c r="C104" s="55" t="s">
        <v>244</v>
      </c>
      <c r="D104" s="19">
        <v>2600</v>
      </c>
      <c r="E104" s="21"/>
      <c r="F104" s="46"/>
      <c r="G104" s="47">
        <v>4</v>
      </c>
      <c r="H104" s="47">
        <v>175</v>
      </c>
      <c r="I104" s="83">
        <v>6</v>
      </c>
      <c r="J104" s="81">
        <v>150</v>
      </c>
      <c r="K104" s="47">
        <v>75</v>
      </c>
      <c r="L104" s="43">
        <f>IFERROR(J104/I104, "-")</f>
        <v>25</v>
      </c>
      <c r="M104" s="43">
        <f>IFERROR(K104/I104, "-")</f>
        <v>12.5</v>
      </c>
      <c r="N104" s="86">
        <f>IFERROR(L104+M104, "-")</f>
        <v>37.5</v>
      </c>
      <c r="O104" s="81">
        <v>175</v>
      </c>
      <c r="P104" s="47">
        <v>100</v>
      </c>
      <c r="Q104" s="43">
        <f>IFERROR(O104/I104, "-")</f>
        <v>29.166666666666668</v>
      </c>
      <c r="R104" s="43">
        <f>IFERROR(P104/I104, "-")</f>
        <v>16.666666666666668</v>
      </c>
      <c r="S104" s="86">
        <f>IFERROR(Q104+R104, "-")</f>
        <v>45.833333333333336</v>
      </c>
      <c r="T104" s="81">
        <v>10</v>
      </c>
      <c r="U104" s="47">
        <v>100</v>
      </c>
      <c r="V104" s="47">
        <v>50</v>
      </c>
      <c r="W104" s="43">
        <f>IFERROR(U104/T104, "-")</f>
        <v>10</v>
      </c>
      <c r="X104" s="43">
        <f>IFERROR(V104/T104, "-")</f>
        <v>5</v>
      </c>
      <c r="Y104" s="43">
        <f>IFERROR(W104+X104, "-")</f>
        <v>15</v>
      </c>
      <c r="Z104" s="87">
        <f>IFERROR(IF(D104/W104/24=0, "-", D104/W104/24),"-")</f>
        <v>10.833333333333334</v>
      </c>
    </row>
    <row r="105" spans="1:26" s="123" customFormat="1" ht="42" customHeight="1" x14ac:dyDescent="0.3">
      <c r="A105" s="126">
        <v>7</v>
      </c>
      <c r="B105" s="127"/>
      <c r="C105" s="128" t="s">
        <v>252</v>
      </c>
      <c r="D105" s="129">
        <v>800</v>
      </c>
      <c r="E105" s="130"/>
      <c r="F105" s="131"/>
      <c r="G105" s="143">
        <v>0.33333333333333331</v>
      </c>
      <c r="H105" s="132">
        <v>40</v>
      </c>
      <c r="I105" s="133" t="s">
        <v>292</v>
      </c>
      <c r="J105" s="134"/>
      <c r="K105" s="132"/>
      <c r="L105" s="124"/>
      <c r="M105" s="124"/>
      <c r="N105" s="135"/>
      <c r="O105" s="134"/>
      <c r="P105" s="132"/>
      <c r="Q105" s="124"/>
      <c r="R105" s="124"/>
      <c r="S105" s="135"/>
      <c r="T105" s="134">
        <v>4</v>
      </c>
      <c r="U105" s="132">
        <v>8</v>
      </c>
      <c r="V105" s="132">
        <v>4</v>
      </c>
      <c r="W105" s="124">
        <f>IFERROR(U105/T105, "-")</f>
        <v>2</v>
      </c>
      <c r="X105" s="124">
        <f>IFERROR(V105/T105, "-")</f>
        <v>1</v>
      </c>
      <c r="Y105" s="124">
        <f>IFERROR(W105+X105, "-")</f>
        <v>3</v>
      </c>
      <c r="Z105" s="136">
        <f>IFERROR(IF(D105/W105/24=0, "-", D105/W105/24),"-")</f>
        <v>16.666666666666668</v>
      </c>
    </row>
    <row r="106" spans="1:26" s="123" customFormat="1" ht="42" customHeight="1" x14ac:dyDescent="0.3">
      <c r="A106" s="44">
        <v>6</v>
      </c>
      <c r="B106" s="45"/>
      <c r="C106" s="55" t="s">
        <v>247</v>
      </c>
      <c r="D106" s="19">
        <v>1500</v>
      </c>
      <c r="E106" s="21"/>
      <c r="F106" s="46"/>
      <c r="G106" s="47">
        <v>5</v>
      </c>
      <c r="H106" s="47">
        <v>75</v>
      </c>
      <c r="I106" s="83">
        <v>8</v>
      </c>
      <c r="J106" s="81">
        <v>125</v>
      </c>
      <c r="K106" s="47">
        <v>50</v>
      </c>
      <c r="L106" s="43">
        <f>IFERROR(J106/I106, "-")</f>
        <v>15.625</v>
      </c>
      <c r="M106" s="43">
        <f>IFERROR(K106/I106, "-")</f>
        <v>6.25</v>
      </c>
      <c r="N106" s="86">
        <f>IFERROR(L106+M106, "-")</f>
        <v>21.875</v>
      </c>
      <c r="O106" s="81">
        <v>215</v>
      </c>
      <c r="P106" s="47">
        <v>75</v>
      </c>
      <c r="Q106" s="43">
        <f>IFERROR(O106/I106, "-")</f>
        <v>26.875</v>
      </c>
      <c r="R106" s="43">
        <f>IFERROR(P106/I106, "-")</f>
        <v>9.375</v>
      </c>
      <c r="S106" s="86">
        <f>IFERROR(Q106+R106, "-")</f>
        <v>36.25</v>
      </c>
      <c r="T106" s="81">
        <v>24</v>
      </c>
      <c r="U106" s="47">
        <v>80</v>
      </c>
      <c r="V106" s="47">
        <v>25</v>
      </c>
      <c r="W106" s="43">
        <f>IFERROR(U106/T106, "-")</f>
        <v>3.3333333333333335</v>
      </c>
      <c r="X106" s="43">
        <f>IFERROR(V106/T106, "-")</f>
        <v>1.0416666666666667</v>
      </c>
      <c r="Y106" s="43">
        <f>IFERROR(W106+X106, "-")</f>
        <v>4.375</v>
      </c>
      <c r="Z106" s="87">
        <f>IFERROR(IF(D106/W106/24=0, "-", D106/W106/24),"-")</f>
        <v>18.75</v>
      </c>
    </row>
    <row r="107" spans="1:26" s="76" customFormat="1" ht="42" customHeight="1" x14ac:dyDescent="0.3">
      <c r="A107" s="44">
        <v>6</v>
      </c>
      <c r="B107" s="45"/>
      <c r="C107" s="55" t="s">
        <v>246</v>
      </c>
      <c r="D107" s="19">
        <v>1000</v>
      </c>
      <c r="E107" s="21"/>
      <c r="F107" s="46"/>
      <c r="G107" s="47">
        <v>5</v>
      </c>
      <c r="H107" s="47">
        <v>50</v>
      </c>
      <c r="I107" s="83">
        <v>8</v>
      </c>
      <c r="J107" s="81">
        <v>120</v>
      </c>
      <c r="K107" s="47">
        <v>60</v>
      </c>
      <c r="L107" s="43">
        <f>IFERROR(J107/I107, "-")</f>
        <v>15</v>
      </c>
      <c r="M107" s="43">
        <f>IFERROR(K107/I107, "-")</f>
        <v>7.5</v>
      </c>
      <c r="N107" s="86">
        <f>IFERROR(L107+M107, "-")</f>
        <v>22.5</v>
      </c>
      <c r="O107" s="81">
        <v>200</v>
      </c>
      <c r="P107" s="47">
        <v>90</v>
      </c>
      <c r="Q107" s="43">
        <f>IFERROR(O107/I107, "-")</f>
        <v>25</v>
      </c>
      <c r="R107" s="43">
        <f>IFERROR(P107/I107, "-")</f>
        <v>11.25</v>
      </c>
      <c r="S107" s="86">
        <f>IFERROR(Q107+R107, "-")</f>
        <v>36.25</v>
      </c>
      <c r="T107" s="81">
        <v>24</v>
      </c>
      <c r="U107" s="47">
        <v>75</v>
      </c>
      <c r="V107" s="47">
        <v>40</v>
      </c>
      <c r="W107" s="43">
        <f>IFERROR(U107/T107, "-")</f>
        <v>3.125</v>
      </c>
      <c r="X107" s="43">
        <f>IFERROR(V107/T107, "-")</f>
        <v>1.6666666666666667</v>
      </c>
      <c r="Y107" s="43">
        <f>IFERROR(W107+X107, "-")</f>
        <v>4.791666666666667</v>
      </c>
      <c r="Z107" s="87">
        <f>IFERROR(IF(D107/W107/24=0, "-", D107/W107/24),"-")</f>
        <v>13.333333333333334</v>
      </c>
    </row>
    <row r="108" spans="1:26" s="123" customFormat="1" ht="42" customHeight="1" x14ac:dyDescent="0.3">
      <c r="A108" s="44">
        <v>5</v>
      </c>
      <c r="B108" s="45"/>
      <c r="C108" s="55" t="s">
        <v>248</v>
      </c>
      <c r="D108" s="19">
        <v>600</v>
      </c>
      <c r="E108" s="21"/>
      <c r="F108" s="46"/>
      <c r="G108" s="47">
        <v>4</v>
      </c>
      <c r="H108" s="47">
        <v>30</v>
      </c>
      <c r="I108" s="83">
        <v>10</v>
      </c>
      <c r="J108" s="81">
        <v>175</v>
      </c>
      <c r="K108" s="47">
        <v>50</v>
      </c>
      <c r="L108" s="43">
        <f>IFERROR(J108/I108, "-")</f>
        <v>17.5</v>
      </c>
      <c r="M108" s="43">
        <f>IFERROR(K108/I108, "-")</f>
        <v>5</v>
      </c>
      <c r="N108" s="86">
        <f>IFERROR(L108+M108, "-")</f>
        <v>22.5</v>
      </c>
      <c r="O108" s="81">
        <v>230</v>
      </c>
      <c r="P108" s="47">
        <v>75</v>
      </c>
      <c r="Q108" s="43">
        <f>IFERROR(O108/I108, "-")</f>
        <v>23</v>
      </c>
      <c r="R108" s="43">
        <f>IFERROR(P108/I108, "-")</f>
        <v>7.5</v>
      </c>
      <c r="S108" s="86">
        <f>IFERROR(Q108+R108, "-")</f>
        <v>30.5</v>
      </c>
      <c r="T108" s="81">
        <v>12</v>
      </c>
      <c r="U108" s="47">
        <v>45</v>
      </c>
      <c r="V108" s="47">
        <v>10</v>
      </c>
      <c r="W108" s="43">
        <f>IFERROR(U108/T108, "-")</f>
        <v>3.75</v>
      </c>
      <c r="X108" s="43">
        <f>IFERROR(V108/T108, "-")</f>
        <v>0.83333333333333337</v>
      </c>
      <c r="Y108" s="43">
        <f>IFERROR(W108+X108, "-")</f>
        <v>4.583333333333333</v>
      </c>
      <c r="Z108" s="87">
        <f>IFERROR(IF(D108/W108/24=0, "-", D108/W108/24),"-")</f>
        <v>6.666666666666667</v>
      </c>
    </row>
    <row r="109" spans="1:26" s="123" customFormat="1" ht="42" customHeight="1" x14ac:dyDescent="0.3">
      <c r="A109" s="44">
        <v>4</v>
      </c>
      <c r="B109" s="45"/>
      <c r="C109" s="55" t="s">
        <v>249</v>
      </c>
      <c r="D109" s="19">
        <v>400</v>
      </c>
      <c r="E109" s="21"/>
      <c r="F109" s="46"/>
      <c r="G109" s="47">
        <v>3</v>
      </c>
      <c r="H109" s="47">
        <v>20</v>
      </c>
      <c r="I109" s="83">
        <v>10</v>
      </c>
      <c r="J109" s="81">
        <v>80</v>
      </c>
      <c r="K109" s="47">
        <v>30</v>
      </c>
      <c r="L109" s="43">
        <f>IFERROR(J109/I109, "-")</f>
        <v>8</v>
      </c>
      <c r="M109" s="43">
        <f>IFERROR(K109/I109, "-")</f>
        <v>3</v>
      </c>
      <c r="N109" s="86">
        <f>IFERROR(L109+M109, "-")</f>
        <v>11</v>
      </c>
      <c r="O109" s="81">
        <v>120</v>
      </c>
      <c r="P109" s="47">
        <v>48</v>
      </c>
      <c r="Q109" s="43">
        <f>IFERROR(O109/I109, "-")</f>
        <v>12</v>
      </c>
      <c r="R109" s="43">
        <f>IFERROR(P109/I109, "-")</f>
        <v>4.8</v>
      </c>
      <c r="S109" s="86">
        <f>IFERROR(Q109+R109, "-")</f>
        <v>16.8</v>
      </c>
      <c r="T109" s="81">
        <v>12</v>
      </c>
      <c r="U109" s="47">
        <v>25</v>
      </c>
      <c r="V109" s="47">
        <v>5</v>
      </c>
      <c r="W109" s="43">
        <f>IFERROR(U109/T109, "-")</f>
        <v>2.0833333333333335</v>
      </c>
      <c r="X109" s="43">
        <f>IFERROR(V109/T109, "-")</f>
        <v>0.41666666666666669</v>
      </c>
      <c r="Y109" s="43">
        <f>IFERROR(W109+X109, "-")</f>
        <v>2.5</v>
      </c>
      <c r="Z109" s="87">
        <f>IFERROR(IF(D109/W109/24=0, "-", D109/W109/24),"-")</f>
        <v>8</v>
      </c>
    </row>
    <row r="110" spans="1:26" s="123" customFormat="1" ht="42" customHeight="1" x14ac:dyDescent="0.3">
      <c r="A110" s="126">
        <v>4</v>
      </c>
      <c r="B110" s="127"/>
      <c r="C110" s="128" t="s">
        <v>253</v>
      </c>
      <c r="D110" s="129">
        <v>200</v>
      </c>
      <c r="E110" s="130"/>
      <c r="F110" s="131"/>
      <c r="G110" s="143">
        <v>0.16666666666666666</v>
      </c>
      <c r="H110" s="132">
        <v>10</v>
      </c>
      <c r="I110" s="133" t="s">
        <v>292</v>
      </c>
      <c r="J110" s="134"/>
      <c r="K110" s="132"/>
      <c r="L110" s="124"/>
      <c r="M110" s="124"/>
      <c r="N110" s="135"/>
      <c r="O110" s="134"/>
      <c r="P110" s="132"/>
      <c r="Q110" s="124"/>
      <c r="R110" s="124"/>
      <c r="S110" s="135"/>
      <c r="T110" s="134">
        <v>4</v>
      </c>
      <c r="U110" s="132">
        <v>6</v>
      </c>
      <c r="V110" s="132">
        <v>3</v>
      </c>
      <c r="W110" s="124">
        <f>IFERROR(U110/T110, "-")</f>
        <v>1.5</v>
      </c>
      <c r="X110" s="124">
        <f>IFERROR(V110/T110, "-")</f>
        <v>0.75</v>
      </c>
      <c r="Y110" s="124">
        <f>IFERROR(W110+X110, "-")</f>
        <v>2.25</v>
      </c>
      <c r="Z110" s="136">
        <f>IFERROR(IF(D110/W110/24=0, "-", D110/W110/24),"-")</f>
        <v>5.5555555555555562</v>
      </c>
    </row>
    <row r="111" spans="1:26" s="123" customFormat="1" ht="42" customHeight="1" x14ac:dyDescent="0.3">
      <c r="A111" s="126">
        <v>0</v>
      </c>
      <c r="B111" s="127"/>
      <c r="C111" s="128" t="s">
        <v>306</v>
      </c>
      <c r="D111" s="129"/>
      <c r="E111" s="130">
        <v>6</v>
      </c>
      <c r="F111" s="131"/>
      <c r="G111" s="132">
        <v>0</v>
      </c>
      <c r="H111" s="132">
        <v>1200</v>
      </c>
      <c r="I111" s="133" t="s">
        <v>292</v>
      </c>
      <c r="J111" s="134"/>
      <c r="K111" s="132"/>
      <c r="L111" s="124"/>
      <c r="M111" s="124"/>
      <c r="N111" s="135"/>
      <c r="O111" s="134"/>
      <c r="P111" s="132"/>
      <c r="Q111" s="124"/>
      <c r="R111" s="124"/>
      <c r="S111" s="135"/>
      <c r="T111" s="142">
        <f>1/60/5</f>
        <v>3.3333333333333331E-3</v>
      </c>
      <c r="U111" s="132">
        <v>4</v>
      </c>
      <c r="V111" s="132">
        <v>10</v>
      </c>
      <c r="W111" s="124">
        <f>IFERROR(U111/T111, "-")</f>
        <v>1200</v>
      </c>
      <c r="X111" s="124">
        <f>IFERROR(V111/T111, "-")</f>
        <v>3000</v>
      </c>
      <c r="Y111" s="124">
        <f>IFERROR(W111+X111, "-")</f>
        <v>4200</v>
      </c>
      <c r="Z111" s="136" t="str">
        <f>IFERROR(IF(D111/W111/24=0, "-", D111/W111/24),"-")</f>
        <v>-</v>
      </c>
    </row>
    <row r="112" spans="1:26" ht="42" customHeight="1" x14ac:dyDescent="0.3">
      <c r="A112" s="126">
        <v>0</v>
      </c>
      <c r="B112" s="127"/>
      <c r="C112" s="128" t="s">
        <v>318</v>
      </c>
      <c r="D112" s="129"/>
      <c r="E112" s="130"/>
      <c r="F112" s="131"/>
      <c r="G112" s="132">
        <v>0</v>
      </c>
      <c r="H112" s="132">
        <v>0</v>
      </c>
      <c r="I112" s="133" t="s">
        <v>292</v>
      </c>
      <c r="J112" s="134"/>
      <c r="K112" s="132"/>
      <c r="L112" s="124"/>
      <c r="M112" s="124"/>
      <c r="N112" s="135"/>
      <c r="O112" s="134"/>
      <c r="P112" s="132"/>
      <c r="Q112" s="124"/>
      <c r="R112" s="124"/>
      <c r="S112" s="135"/>
      <c r="T112" s="134">
        <v>2</v>
      </c>
      <c r="U112" s="132">
        <v>35</v>
      </c>
      <c r="V112" s="132">
        <v>100</v>
      </c>
      <c r="W112" s="124">
        <f>IFERROR(U112/T112, "-")</f>
        <v>17.5</v>
      </c>
      <c r="X112" s="124">
        <f>IFERROR(V112/T112, "-")</f>
        <v>50</v>
      </c>
      <c r="Y112" s="124">
        <f>IFERROR(W112+X112, "-")</f>
        <v>67.5</v>
      </c>
      <c r="Z112" s="136" t="str">
        <f>IFERROR(IF(D112/W112/24=0, "-", D112/W112/24),"-")</f>
        <v>-</v>
      </c>
    </row>
    <row r="113" spans="1:26" ht="42" customHeight="1" x14ac:dyDescent="0.3">
      <c r="A113" s="126">
        <v>0</v>
      </c>
      <c r="B113" s="127"/>
      <c r="C113" s="128" t="s">
        <v>314</v>
      </c>
      <c r="D113" s="129"/>
      <c r="E113" s="130"/>
      <c r="F113" s="131"/>
      <c r="G113" s="132">
        <v>0</v>
      </c>
      <c r="H113" s="132">
        <v>0</v>
      </c>
      <c r="I113" s="133" t="s">
        <v>292</v>
      </c>
      <c r="J113" s="134"/>
      <c r="K113" s="132"/>
      <c r="L113" s="124"/>
      <c r="M113" s="124"/>
      <c r="N113" s="135"/>
      <c r="O113" s="134"/>
      <c r="P113" s="132"/>
      <c r="Q113" s="124"/>
      <c r="R113" s="124"/>
      <c r="S113" s="135"/>
      <c r="T113" s="134">
        <v>2</v>
      </c>
      <c r="U113" s="132">
        <v>20</v>
      </c>
      <c r="V113" s="132">
        <v>40</v>
      </c>
      <c r="W113" s="124">
        <f>IFERROR(U113/T113, "-")</f>
        <v>10</v>
      </c>
      <c r="X113" s="124">
        <f>IFERROR(V113/T113, "-")</f>
        <v>20</v>
      </c>
      <c r="Y113" s="124">
        <f>IFERROR(W113+X113, "-")</f>
        <v>30</v>
      </c>
      <c r="Z113" s="136" t="str">
        <f>IFERROR(IF(D113/W113/24=0, "-", D113/W113/24),"-")</f>
        <v>-</v>
      </c>
    </row>
    <row r="114" spans="1:26" ht="42" customHeight="1" x14ac:dyDescent="0.3">
      <c r="A114" s="44"/>
      <c r="B114" s="45"/>
      <c r="C114" s="55"/>
      <c r="D114" s="19"/>
      <c r="E114" s="21"/>
      <c r="F114" s="46"/>
      <c r="G114" s="47"/>
      <c r="H114" s="47"/>
      <c r="I114" s="83"/>
      <c r="J114" s="81"/>
      <c r="K114" s="47"/>
      <c r="L114" s="43"/>
      <c r="M114" s="43"/>
      <c r="N114" s="86"/>
      <c r="O114" s="81"/>
      <c r="P114" s="47"/>
      <c r="Q114" s="43"/>
      <c r="R114" s="43"/>
      <c r="S114" s="86"/>
      <c r="T114" s="81"/>
      <c r="U114" s="47"/>
      <c r="V114" s="47"/>
      <c r="W114" s="43"/>
      <c r="X114" s="43"/>
      <c r="Y114" s="43"/>
      <c r="Z114" s="87"/>
    </row>
    <row r="115" spans="1:26" ht="42" customHeight="1" x14ac:dyDescent="0.3">
      <c r="A115" s="44"/>
      <c r="B115" s="45"/>
      <c r="C115" s="55"/>
      <c r="D115" s="19"/>
      <c r="E115" s="21"/>
      <c r="F115" s="46"/>
      <c r="G115" s="47"/>
      <c r="H115" s="47"/>
      <c r="I115" s="83"/>
      <c r="J115" s="81"/>
      <c r="K115" s="47"/>
      <c r="L115" s="43"/>
      <c r="M115" s="43"/>
      <c r="N115" s="86"/>
      <c r="O115" s="81"/>
      <c r="P115" s="47"/>
      <c r="Q115" s="43"/>
      <c r="R115" s="43"/>
      <c r="S115" s="86"/>
      <c r="T115" s="81"/>
      <c r="U115" s="47"/>
      <c r="V115" s="47"/>
      <c r="W115" s="43"/>
      <c r="X115" s="43"/>
      <c r="Y115" s="43"/>
      <c r="Z115" s="87"/>
    </row>
    <row r="116" spans="1:26" ht="42" customHeight="1" x14ac:dyDescent="0.3">
      <c r="A116" s="44"/>
      <c r="B116" s="45"/>
      <c r="C116" s="55"/>
      <c r="D116" s="19"/>
      <c r="E116" s="21"/>
      <c r="F116" s="46"/>
      <c r="G116" s="47"/>
      <c r="H116" s="47"/>
      <c r="I116" s="83"/>
      <c r="J116" s="81"/>
      <c r="K116" s="47"/>
      <c r="L116" s="43"/>
      <c r="M116" s="43"/>
      <c r="N116" s="86"/>
      <c r="O116" s="81"/>
      <c r="P116" s="47"/>
      <c r="Q116" s="43"/>
      <c r="R116" s="43"/>
      <c r="S116" s="86"/>
      <c r="T116" s="81"/>
      <c r="U116" s="47"/>
      <c r="V116" s="47"/>
      <c r="W116" s="43"/>
      <c r="X116" s="43"/>
      <c r="Y116" s="43"/>
      <c r="Z116" s="87"/>
    </row>
    <row r="117" spans="1:26" ht="42" customHeight="1" x14ac:dyDescent="0.3">
      <c r="A117" s="44"/>
      <c r="B117" s="45"/>
      <c r="C117" s="55"/>
      <c r="D117" s="19"/>
      <c r="E117" s="21"/>
      <c r="F117" s="46"/>
      <c r="G117" s="47"/>
      <c r="H117" s="47"/>
      <c r="I117" s="83"/>
      <c r="J117" s="81"/>
      <c r="K117" s="47"/>
      <c r="L117" s="43"/>
      <c r="M117" s="43"/>
      <c r="N117" s="86"/>
      <c r="O117" s="81"/>
      <c r="P117" s="47"/>
      <c r="Q117" s="43"/>
      <c r="R117" s="43"/>
      <c r="S117" s="86"/>
      <c r="T117" s="81"/>
      <c r="U117" s="47"/>
      <c r="V117" s="47"/>
      <c r="W117" s="43"/>
      <c r="X117" s="43"/>
      <c r="Y117" s="43"/>
      <c r="Z117" s="87"/>
    </row>
    <row r="118" spans="1:26" ht="42" customHeight="1" x14ac:dyDescent="0.3">
      <c r="A118" s="44"/>
      <c r="B118" s="45"/>
      <c r="C118" s="55"/>
      <c r="D118" s="19"/>
      <c r="E118" s="21"/>
      <c r="F118" s="46"/>
      <c r="G118" s="47"/>
      <c r="H118" s="47"/>
      <c r="I118" s="83"/>
      <c r="J118" s="81"/>
      <c r="K118" s="47"/>
      <c r="L118" s="43"/>
      <c r="M118" s="43"/>
      <c r="N118" s="86"/>
      <c r="O118" s="81"/>
      <c r="P118" s="47"/>
      <c r="Q118" s="43"/>
      <c r="R118" s="43"/>
      <c r="S118" s="86"/>
      <c r="T118" s="81"/>
      <c r="U118" s="47"/>
      <c r="V118" s="47"/>
      <c r="W118" s="43"/>
      <c r="X118" s="43"/>
      <c r="Y118" s="43"/>
      <c r="Z118" s="87"/>
    </row>
    <row r="119" spans="1:26" ht="42" customHeight="1" x14ac:dyDescent="0.3">
      <c r="A119" s="44"/>
      <c r="B119" s="45"/>
      <c r="C119" s="55"/>
      <c r="D119" s="19"/>
      <c r="E119" s="21"/>
      <c r="F119" s="46"/>
      <c r="G119" s="47"/>
      <c r="H119" s="47"/>
      <c r="I119" s="83"/>
      <c r="J119" s="81"/>
      <c r="K119" s="47"/>
      <c r="L119" s="43"/>
      <c r="M119" s="43"/>
      <c r="N119" s="86"/>
      <c r="O119" s="81"/>
      <c r="P119" s="47"/>
      <c r="Q119" s="43"/>
      <c r="R119" s="43"/>
      <c r="S119" s="86"/>
      <c r="T119" s="81"/>
      <c r="U119" s="47"/>
      <c r="V119" s="47"/>
      <c r="W119" s="43"/>
      <c r="X119" s="43"/>
      <c r="Y119" s="43"/>
      <c r="Z119" s="87"/>
    </row>
    <row r="120" spans="1:26" ht="42" customHeight="1" x14ac:dyDescent="0.3">
      <c r="A120" s="44"/>
      <c r="B120" s="45"/>
      <c r="C120" s="55"/>
      <c r="D120" s="19"/>
      <c r="E120" s="21"/>
      <c r="F120" s="46"/>
      <c r="G120" s="47"/>
      <c r="H120" s="47"/>
      <c r="I120" s="83"/>
      <c r="J120" s="81"/>
      <c r="K120" s="47"/>
      <c r="L120" s="43"/>
      <c r="M120" s="43"/>
      <c r="N120" s="86"/>
      <c r="O120" s="81"/>
      <c r="P120" s="47"/>
      <c r="Q120" s="43"/>
      <c r="R120" s="43"/>
      <c r="S120" s="86"/>
      <c r="T120" s="81"/>
      <c r="U120" s="47"/>
      <c r="V120" s="47"/>
      <c r="W120" s="43"/>
      <c r="X120" s="43"/>
      <c r="Y120" s="43"/>
      <c r="Z120" s="87"/>
    </row>
    <row r="121" spans="1:26" ht="42" customHeight="1" x14ac:dyDescent="0.3">
      <c r="A121" s="44"/>
      <c r="B121" s="45"/>
      <c r="C121" s="55"/>
      <c r="D121" s="19"/>
      <c r="E121" s="21"/>
      <c r="F121" s="46"/>
      <c r="G121" s="47"/>
      <c r="H121" s="47"/>
      <c r="I121" s="83"/>
      <c r="J121" s="81"/>
      <c r="K121" s="47"/>
      <c r="L121" s="43"/>
      <c r="M121" s="43"/>
      <c r="N121" s="86"/>
      <c r="O121" s="81"/>
      <c r="P121" s="47"/>
      <c r="Q121" s="43"/>
      <c r="R121" s="43"/>
      <c r="S121" s="86"/>
      <c r="T121" s="81"/>
      <c r="U121" s="47"/>
      <c r="V121" s="47"/>
      <c r="W121" s="43"/>
      <c r="X121" s="43"/>
      <c r="Y121" s="43"/>
      <c r="Z121" s="87"/>
    </row>
  </sheetData>
  <sortState ref="A3:Z113">
    <sortCondition descending="1" ref="A3:A113"/>
    <sortCondition descending="1" ref="D3:D113"/>
  </sortState>
  <mergeCells count="3">
    <mergeCell ref="T1:Z1"/>
    <mergeCell ref="J1:N1"/>
    <mergeCell ref="O1:S1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64" fitToHeight="0" orientation="landscape" horizontalDpi="1200" verticalDpi="12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29"/>
  <sheetViews>
    <sheetView workbookViewId="0">
      <pane xSplit="9" ySplit="2" topLeftCell="T30" activePane="bottomRight" state="frozen"/>
      <selection pane="topRight" activeCell="J1" sqref="J1"/>
      <selection pane="bottomLeft" activeCell="A3" sqref="A3"/>
      <selection pane="bottomRight" activeCell="AA2" sqref="AA2"/>
    </sheetView>
  </sheetViews>
  <sheetFormatPr defaultRowHeight="11.25" x14ac:dyDescent="0.3"/>
  <cols>
    <col min="1" max="1" width="9" style="9"/>
    <col min="2" max="2" width="7" style="3" customWidth="1"/>
    <col min="3" max="3" width="32.125" style="7" customWidth="1"/>
    <col min="4" max="4" width="8.625" style="4" bestFit="1" customWidth="1"/>
    <col min="5" max="5" width="7.375" style="8" bestFit="1" customWidth="1"/>
    <col min="6" max="6" width="6.625" style="5" bestFit="1" customWidth="1"/>
    <col min="7" max="7" width="6.375" style="5" bestFit="1" customWidth="1"/>
    <col min="8" max="8" width="6.375" style="5" customWidth="1"/>
    <col min="9" max="9" width="6.875" style="5" bestFit="1" customWidth="1"/>
    <col min="10" max="11" width="5.625" style="5" bestFit="1" customWidth="1"/>
    <col min="12" max="12" width="6.375" style="6" bestFit="1" customWidth="1"/>
    <col min="13" max="13" width="5.875" style="6" bestFit="1" customWidth="1"/>
    <col min="14" max="14" width="6.375" style="6" bestFit="1" customWidth="1"/>
    <col min="15" max="16" width="5.625" style="5" bestFit="1" customWidth="1"/>
    <col min="17" max="17" width="6.375" style="6" bestFit="1" customWidth="1"/>
    <col min="18" max="18" width="5.875" style="6" bestFit="1" customWidth="1"/>
    <col min="19" max="19" width="6.375" style="6" bestFit="1" customWidth="1"/>
    <col min="20" max="20" width="6" style="5" bestFit="1" customWidth="1"/>
    <col min="21" max="22" width="5.625" style="5" bestFit="1" customWidth="1"/>
    <col min="23" max="25" width="6.625" style="6" bestFit="1" customWidth="1"/>
    <col min="26" max="26" width="7.625" style="3" bestFit="1" customWidth="1"/>
    <col min="27" max="27" width="6" style="5" bestFit="1" customWidth="1"/>
    <col min="28" max="28" width="6.25" style="5" bestFit="1" customWidth="1"/>
    <col min="29" max="30" width="5.625" style="5" bestFit="1" customWidth="1"/>
    <col min="31" max="33" width="6.625" style="6" bestFit="1" customWidth="1"/>
    <col min="34" max="34" width="7.625" style="3" bestFit="1" customWidth="1"/>
    <col min="35" max="16384" width="9" style="2"/>
  </cols>
  <sheetData>
    <row r="1" spans="1:34" s="29" customFormat="1" ht="17.25" customHeight="1" thickBot="1" x14ac:dyDescent="0.35">
      <c r="A1" s="39" t="s">
        <v>288</v>
      </c>
      <c r="B1" s="40"/>
      <c r="C1" s="40"/>
      <c r="D1" s="40"/>
      <c r="E1" s="41"/>
      <c r="F1" s="23"/>
      <c r="G1" s="22"/>
      <c r="H1" s="22"/>
      <c r="I1" s="23"/>
      <c r="J1" s="164" t="s">
        <v>10</v>
      </c>
      <c r="K1" s="165"/>
      <c r="L1" s="165"/>
      <c r="M1" s="165"/>
      <c r="N1" s="166"/>
      <c r="O1" s="164" t="s">
        <v>12</v>
      </c>
      <c r="P1" s="165"/>
      <c r="Q1" s="165"/>
      <c r="R1" s="165"/>
      <c r="S1" s="166"/>
      <c r="T1" s="164" t="s">
        <v>9</v>
      </c>
      <c r="U1" s="165"/>
      <c r="V1" s="165"/>
      <c r="W1" s="165"/>
      <c r="X1" s="165"/>
      <c r="Y1" s="165"/>
      <c r="Z1" s="166"/>
      <c r="AA1" s="164" t="s">
        <v>500</v>
      </c>
      <c r="AB1" s="165"/>
      <c r="AC1" s="165"/>
      <c r="AD1" s="165"/>
      <c r="AE1" s="165"/>
      <c r="AF1" s="165"/>
      <c r="AG1" s="165"/>
      <c r="AH1" s="166"/>
    </row>
    <row r="2" spans="1:34" s="80" customFormat="1" ht="12" thickBot="1" x14ac:dyDescent="0.35">
      <c r="A2" s="24" t="s">
        <v>0</v>
      </c>
      <c r="B2" s="42" t="s">
        <v>1</v>
      </c>
      <c r="C2" s="42" t="s">
        <v>2</v>
      </c>
      <c r="D2" s="25" t="s">
        <v>25</v>
      </c>
      <c r="E2" s="26" t="s">
        <v>24</v>
      </c>
      <c r="F2" s="27" t="s">
        <v>18</v>
      </c>
      <c r="G2" s="27" t="s">
        <v>17</v>
      </c>
      <c r="H2" s="27" t="s">
        <v>317</v>
      </c>
      <c r="I2" s="27" t="s">
        <v>8</v>
      </c>
      <c r="J2" s="27" t="s">
        <v>3</v>
      </c>
      <c r="K2" s="27" t="s">
        <v>4</v>
      </c>
      <c r="L2" s="28" t="s">
        <v>5</v>
      </c>
      <c r="M2" s="28" t="s">
        <v>6</v>
      </c>
      <c r="N2" s="28" t="s">
        <v>7</v>
      </c>
      <c r="O2" s="27" t="s">
        <v>3</v>
      </c>
      <c r="P2" s="27" t="s">
        <v>4</v>
      </c>
      <c r="Q2" s="28" t="s">
        <v>5</v>
      </c>
      <c r="R2" s="28" t="s">
        <v>6</v>
      </c>
      <c r="S2" s="28" t="s">
        <v>7</v>
      </c>
      <c r="T2" s="27" t="s">
        <v>16</v>
      </c>
      <c r="U2" s="27" t="s">
        <v>3</v>
      </c>
      <c r="V2" s="27" t="s">
        <v>4</v>
      </c>
      <c r="W2" s="28" t="s">
        <v>5</v>
      </c>
      <c r="X2" s="28" t="s">
        <v>6</v>
      </c>
      <c r="Y2" s="28" t="s">
        <v>7</v>
      </c>
      <c r="Z2" s="42" t="s">
        <v>23</v>
      </c>
      <c r="AA2" s="27" t="s">
        <v>316</v>
      </c>
      <c r="AB2" s="27" t="s">
        <v>315</v>
      </c>
      <c r="AC2" s="27" t="s">
        <v>3</v>
      </c>
      <c r="AD2" s="27" t="s">
        <v>4</v>
      </c>
      <c r="AE2" s="28" t="s">
        <v>5</v>
      </c>
      <c r="AF2" s="28" t="s">
        <v>6</v>
      </c>
      <c r="AG2" s="28" t="s">
        <v>7</v>
      </c>
      <c r="AH2" s="42" t="s">
        <v>23</v>
      </c>
    </row>
    <row r="3" spans="1:34" ht="42" customHeight="1" x14ac:dyDescent="0.3">
      <c r="A3" s="44">
        <v>0</v>
      </c>
      <c r="B3" s="45"/>
      <c r="C3" s="50" t="s">
        <v>262</v>
      </c>
      <c r="D3" s="19">
        <v>150</v>
      </c>
      <c r="E3" s="21"/>
      <c r="F3" s="47"/>
      <c r="G3" s="47"/>
      <c r="H3" s="47">
        <v>2</v>
      </c>
      <c r="I3" s="83">
        <v>6</v>
      </c>
      <c r="J3" s="81">
        <v>50</v>
      </c>
      <c r="K3" s="47">
        <v>150</v>
      </c>
      <c r="L3" s="43">
        <f t="shared" ref="L3:L30" si="0">IFERROR(J3/I3, "-")</f>
        <v>8.3333333333333339</v>
      </c>
      <c r="M3" s="43">
        <f t="shared" ref="M3:M30" si="1">IFERROR(K3/I3, "-")</f>
        <v>25</v>
      </c>
      <c r="N3" s="86">
        <f t="shared" ref="N3:N30" si="2">IFERROR(L3+M3, "-")</f>
        <v>33.333333333333336</v>
      </c>
      <c r="O3" s="81">
        <v>25</v>
      </c>
      <c r="P3" s="47">
        <v>100</v>
      </c>
      <c r="Q3" s="43">
        <f t="shared" ref="Q3:Q31" si="3">IFERROR(O3/I3, "-")</f>
        <v>4.166666666666667</v>
      </c>
      <c r="R3" s="43">
        <f t="shared" ref="R3:R31" si="4">IFERROR(P3/I3, "-")</f>
        <v>16.666666666666668</v>
      </c>
      <c r="S3" s="86">
        <f t="shared" ref="S3:S31" si="5">IFERROR(Q3+R3, "-")</f>
        <v>20.833333333333336</v>
      </c>
      <c r="T3" s="81">
        <v>9</v>
      </c>
      <c r="U3" s="47">
        <v>15</v>
      </c>
      <c r="V3" s="47">
        <v>65</v>
      </c>
      <c r="W3" s="43">
        <f t="shared" ref="W3:W32" si="6">IFERROR(U3/T3, "-")</f>
        <v>1.6666666666666667</v>
      </c>
      <c r="X3" s="43">
        <f t="shared" ref="X3:X32" si="7">IFERROR(V3/T3, "-")</f>
        <v>7.2222222222222223</v>
      </c>
      <c r="Y3" s="43">
        <f t="shared" ref="Y3:Y32" si="8">IFERROR(W3+X3, "-")</f>
        <v>8.8888888888888893</v>
      </c>
      <c r="Z3" s="87">
        <f t="shared" ref="Z3:Z32" si="9">IFERROR(IF(D3/W3/24=0, "-", D3/W3/24),"-")</f>
        <v>3.75</v>
      </c>
      <c r="AA3" s="81">
        <v>1</v>
      </c>
      <c r="AB3" s="47">
        <v>10</v>
      </c>
      <c r="AC3" s="47">
        <v>12</v>
      </c>
      <c r="AD3" s="47">
        <v>25</v>
      </c>
      <c r="AE3" s="43">
        <f>(AC3-AB3)/AA3</f>
        <v>2</v>
      </c>
      <c r="AF3" s="43">
        <f>AD3/AA3</f>
        <v>25</v>
      </c>
      <c r="AG3" s="43">
        <f>AE3+AF3</f>
        <v>27</v>
      </c>
      <c r="AH3" s="87">
        <f>IFERROR(IF(D3/AE3/24=0, "-", D3/AE3/24),"-")</f>
        <v>3.125</v>
      </c>
    </row>
    <row r="4" spans="1:34" ht="42" customHeight="1" x14ac:dyDescent="0.3">
      <c r="A4" s="44">
        <v>0</v>
      </c>
      <c r="B4" s="45"/>
      <c r="C4" s="50" t="s">
        <v>263</v>
      </c>
      <c r="D4" s="19">
        <v>150</v>
      </c>
      <c r="E4" s="21"/>
      <c r="F4" s="47"/>
      <c r="G4" s="47"/>
      <c r="H4" s="47">
        <v>5</v>
      </c>
      <c r="I4" s="83">
        <v>9</v>
      </c>
      <c r="J4" s="81">
        <v>75</v>
      </c>
      <c r="K4" s="47">
        <v>225</v>
      </c>
      <c r="L4" s="43">
        <f t="shared" si="0"/>
        <v>8.3333333333333339</v>
      </c>
      <c r="M4" s="43">
        <f t="shared" si="1"/>
        <v>25</v>
      </c>
      <c r="N4" s="86">
        <f t="shared" si="2"/>
        <v>33.333333333333336</v>
      </c>
      <c r="O4" s="81">
        <v>32</v>
      </c>
      <c r="P4" s="47">
        <v>125</v>
      </c>
      <c r="Q4" s="43">
        <f t="shared" si="3"/>
        <v>3.5555555555555554</v>
      </c>
      <c r="R4" s="43">
        <f t="shared" si="4"/>
        <v>13.888888888888889</v>
      </c>
      <c r="S4" s="86">
        <f t="shared" si="5"/>
        <v>17.444444444444443</v>
      </c>
      <c r="T4" s="81">
        <v>12</v>
      </c>
      <c r="U4" s="47">
        <v>22</v>
      </c>
      <c r="V4" s="47">
        <v>85</v>
      </c>
      <c r="W4" s="43">
        <f t="shared" si="6"/>
        <v>1.8333333333333333</v>
      </c>
      <c r="X4" s="43">
        <f t="shared" si="7"/>
        <v>7.083333333333333</v>
      </c>
      <c r="Y4" s="43">
        <f t="shared" si="8"/>
        <v>8.9166666666666661</v>
      </c>
      <c r="Z4" s="87">
        <f t="shared" si="9"/>
        <v>3.4090909090909096</v>
      </c>
      <c r="AA4" s="81">
        <v>2</v>
      </c>
      <c r="AB4" s="47">
        <v>60</v>
      </c>
      <c r="AC4" s="47">
        <v>70</v>
      </c>
      <c r="AD4" s="47">
        <v>65</v>
      </c>
      <c r="AE4" s="43">
        <f t="shared" ref="AE4:AE30" si="10">(AC4-AB4)/AA4</f>
        <v>5</v>
      </c>
      <c r="AF4" s="43">
        <f t="shared" ref="AF4:AF30" si="11">AD4/AA4</f>
        <v>32.5</v>
      </c>
      <c r="AG4" s="43">
        <f t="shared" ref="AG4:AG30" si="12">AE4+AF4</f>
        <v>37.5</v>
      </c>
      <c r="AH4" s="87">
        <f t="shared" ref="AH4:AH32" si="13">IFERROR(IF(D4/AE4/24=0, "-", D4/AE4/24),"-")</f>
        <v>1.25</v>
      </c>
    </row>
    <row r="5" spans="1:34" ht="42" customHeight="1" x14ac:dyDescent="0.3">
      <c r="A5" s="44">
        <v>0</v>
      </c>
      <c r="B5" s="45"/>
      <c r="C5" s="50" t="s">
        <v>264</v>
      </c>
      <c r="D5" s="19">
        <v>150</v>
      </c>
      <c r="E5" s="21"/>
      <c r="F5" s="47"/>
      <c r="G5" s="47"/>
      <c r="H5" s="47">
        <v>12</v>
      </c>
      <c r="I5" s="83">
        <v>12</v>
      </c>
      <c r="J5" s="81">
        <v>75</v>
      </c>
      <c r="K5" s="47">
        <v>250</v>
      </c>
      <c r="L5" s="43">
        <f t="shared" si="0"/>
        <v>6.25</v>
      </c>
      <c r="M5" s="43">
        <f t="shared" si="1"/>
        <v>20.833333333333332</v>
      </c>
      <c r="N5" s="86">
        <f t="shared" si="2"/>
        <v>27.083333333333332</v>
      </c>
      <c r="O5" s="81">
        <v>100</v>
      </c>
      <c r="P5" s="47">
        <v>200</v>
      </c>
      <c r="Q5" s="43">
        <f t="shared" si="3"/>
        <v>8.3333333333333339</v>
      </c>
      <c r="R5" s="43">
        <f t="shared" si="4"/>
        <v>16.666666666666668</v>
      </c>
      <c r="S5" s="86">
        <f t="shared" si="5"/>
        <v>25</v>
      </c>
      <c r="T5" s="81">
        <v>36</v>
      </c>
      <c r="U5" s="47">
        <v>36</v>
      </c>
      <c r="V5" s="47">
        <v>75</v>
      </c>
      <c r="W5" s="43">
        <f t="shared" si="6"/>
        <v>1</v>
      </c>
      <c r="X5" s="43">
        <f t="shared" si="7"/>
        <v>2.0833333333333335</v>
      </c>
      <c r="Y5" s="43">
        <f t="shared" si="8"/>
        <v>3.0833333333333335</v>
      </c>
      <c r="Z5" s="87">
        <f t="shared" si="9"/>
        <v>6.25</v>
      </c>
      <c r="AA5" s="81">
        <v>15</v>
      </c>
      <c r="AB5" s="47">
        <v>60</v>
      </c>
      <c r="AC5" s="47">
        <v>70</v>
      </c>
      <c r="AD5" s="47">
        <v>235</v>
      </c>
      <c r="AE5" s="43">
        <f t="shared" si="10"/>
        <v>0.66666666666666663</v>
      </c>
      <c r="AF5" s="43">
        <f t="shared" si="11"/>
        <v>15.666666666666666</v>
      </c>
      <c r="AG5" s="43">
        <f t="shared" si="12"/>
        <v>16.333333333333332</v>
      </c>
      <c r="AH5" s="87">
        <f t="shared" si="13"/>
        <v>9.375</v>
      </c>
    </row>
    <row r="6" spans="1:34" ht="42" customHeight="1" x14ac:dyDescent="0.3">
      <c r="A6" s="44">
        <v>8</v>
      </c>
      <c r="B6" s="45"/>
      <c r="C6" s="50" t="s">
        <v>267</v>
      </c>
      <c r="D6" s="19">
        <v>1200</v>
      </c>
      <c r="E6" s="21"/>
      <c r="F6" s="47"/>
      <c r="G6" s="47"/>
      <c r="H6" s="47">
        <v>8</v>
      </c>
      <c r="I6" s="83">
        <v>8</v>
      </c>
      <c r="J6" s="81">
        <v>90</v>
      </c>
      <c r="K6" s="47">
        <v>225</v>
      </c>
      <c r="L6" s="43">
        <f t="shared" si="0"/>
        <v>11.25</v>
      </c>
      <c r="M6" s="43">
        <f t="shared" si="1"/>
        <v>28.125</v>
      </c>
      <c r="N6" s="86">
        <f t="shared" si="2"/>
        <v>39.375</v>
      </c>
      <c r="O6" s="81">
        <v>40</v>
      </c>
      <c r="P6" s="47">
        <v>155</v>
      </c>
      <c r="Q6" s="43">
        <f t="shared" si="3"/>
        <v>5</v>
      </c>
      <c r="R6" s="43">
        <f t="shared" si="4"/>
        <v>19.375</v>
      </c>
      <c r="S6" s="86">
        <f t="shared" si="5"/>
        <v>24.375</v>
      </c>
      <c r="T6" s="81">
        <v>15</v>
      </c>
      <c r="U6" s="47">
        <v>30</v>
      </c>
      <c r="V6" s="47">
        <v>115</v>
      </c>
      <c r="W6" s="43">
        <f t="shared" si="6"/>
        <v>2</v>
      </c>
      <c r="X6" s="43">
        <f t="shared" si="7"/>
        <v>7.666666666666667</v>
      </c>
      <c r="Y6" s="43">
        <f t="shared" si="8"/>
        <v>9.6666666666666679</v>
      </c>
      <c r="Z6" s="87">
        <f t="shared" si="9"/>
        <v>25</v>
      </c>
      <c r="AA6" s="81">
        <v>4</v>
      </c>
      <c r="AB6" s="47">
        <v>25</v>
      </c>
      <c r="AC6" s="47">
        <v>30</v>
      </c>
      <c r="AD6" s="47">
        <v>95</v>
      </c>
      <c r="AE6" s="43">
        <f t="shared" si="10"/>
        <v>1.25</v>
      </c>
      <c r="AF6" s="43">
        <f t="shared" si="11"/>
        <v>23.75</v>
      </c>
      <c r="AG6" s="43">
        <f t="shared" si="12"/>
        <v>25</v>
      </c>
      <c r="AH6" s="87">
        <f t="shared" si="13"/>
        <v>40</v>
      </c>
    </row>
    <row r="7" spans="1:34" ht="42" customHeight="1" x14ac:dyDescent="0.3">
      <c r="A7" s="44">
        <v>8</v>
      </c>
      <c r="B7" s="45"/>
      <c r="C7" s="50" t="s">
        <v>266</v>
      </c>
      <c r="D7" s="19">
        <v>1200</v>
      </c>
      <c r="E7" s="21"/>
      <c r="F7" s="47"/>
      <c r="G7" s="47"/>
      <c r="H7" s="47">
        <v>10</v>
      </c>
      <c r="I7" s="83">
        <v>12</v>
      </c>
      <c r="J7" s="81">
        <v>110</v>
      </c>
      <c r="K7" s="47">
        <v>250</v>
      </c>
      <c r="L7" s="43">
        <f t="shared" si="0"/>
        <v>9.1666666666666661</v>
      </c>
      <c r="M7" s="43">
        <f t="shared" si="1"/>
        <v>20.833333333333332</v>
      </c>
      <c r="N7" s="86">
        <f t="shared" si="2"/>
        <v>30</v>
      </c>
      <c r="O7" s="81">
        <v>62</v>
      </c>
      <c r="P7" s="47">
        <v>195</v>
      </c>
      <c r="Q7" s="43">
        <f t="shared" si="3"/>
        <v>5.166666666666667</v>
      </c>
      <c r="R7" s="43">
        <f t="shared" si="4"/>
        <v>16.25</v>
      </c>
      <c r="S7" s="86">
        <f t="shared" si="5"/>
        <v>21.416666666666668</v>
      </c>
      <c r="T7" s="81">
        <v>18</v>
      </c>
      <c r="U7" s="47">
        <v>45</v>
      </c>
      <c r="V7" s="47">
        <v>145</v>
      </c>
      <c r="W7" s="43">
        <f t="shared" si="6"/>
        <v>2.5</v>
      </c>
      <c r="X7" s="43">
        <f t="shared" si="7"/>
        <v>8.0555555555555554</v>
      </c>
      <c r="Y7" s="43">
        <f t="shared" si="8"/>
        <v>10.555555555555555</v>
      </c>
      <c r="Z7" s="87">
        <f t="shared" si="9"/>
        <v>20</v>
      </c>
      <c r="AA7" s="81">
        <v>10</v>
      </c>
      <c r="AB7" s="47">
        <v>100</v>
      </c>
      <c r="AC7" s="47">
        <v>110</v>
      </c>
      <c r="AD7" s="47">
        <v>115</v>
      </c>
      <c r="AE7" s="43">
        <f t="shared" si="10"/>
        <v>1</v>
      </c>
      <c r="AF7" s="43">
        <f t="shared" si="11"/>
        <v>11.5</v>
      </c>
      <c r="AG7" s="43">
        <f t="shared" si="12"/>
        <v>12.5</v>
      </c>
      <c r="AH7" s="87">
        <f t="shared" si="13"/>
        <v>50</v>
      </c>
    </row>
    <row r="8" spans="1:34" ht="42" customHeight="1" x14ac:dyDescent="0.3">
      <c r="A8" s="44">
        <v>8</v>
      </c>
      <c r="B8" s="45"/>
      <c r="C8" s="50" t="s">
        <v>265</v>
      </c>
      <c r="D8" s="19">
        <v>1200</v>
      </c>
      <c r="E8" s="21"/>
      <c r="F8" s="47"/>
      <c r="G8" s="47"/>
      <c r="H8" s="47">
        <v>15</v>
      </c>
      <c r="I8" s="83">
        <v>20</v>
      </c>
      <c r="J8" s="81">
        <v>125</v>
      </c>
      <c r="K8" s="47">
        <v>275</v>
      </c>
      <c r="L8" s="43">
        <f t="shared" si="0"/>
        <v>6.25</v>
      </c>
      <c r="M8" s="43">
        <f t="shared" si="1"/>
        <v>13.75</v>
      </c>
      <c r="N8" s="86">
        <f t="shared" si="2"/>
        <v>20</v>
      </c>
      <c r="O8" s="81">
        <v>150</v>
      </c>
      <c r="P8" s="47">
        <v>300</v>
      </c>
      <c r="Q8" s="43">
        <f t="shared" si="3"/>
        <v>7.5</v>
      </c>
      <c r="R8" s="43">
        <f t="shared" si="4"/>
        <v>15</v>
      </c>
      <c r="S8" s="86">
        <f t="shared" si="5"/>
        <v>22.5</v>
      </c>
      <c r="T8" s="81">
        <v>72</v>
      </c>
      <c r="U8" s="47">
        <v>105</v>
      </c>
      <c r="V8" s="47">
        <v>235</v>
      </c>
      <c r="W8" s="43">
        <f t="shared" si="6"/>
        <v>1.4583333333333333</v>
      </c>
      <c r="X8" s="43">
        <f t="shared" si="7"/>
        <v>3.2638888888888888</v>
      </c>
      <c r="Y8" s="43">
        <f t="shared" si="8"/>
        <v>4.7222222222222223</v>
      </c>
      <c r="Z8" s="87">
        <f t="shared" si="9"/>
        <v>34.285714285714285</v>
      </c>
      <c r="AA8" s="141">
        <v>6.5</v>
      </c>
      <c r="AB8" s="47">
        <v>35</v>
      </c>
      <c r="AC8" s="47">
        <v>40</v>
      </c>
      <c r="AD8" s="47">
        <v>165</v>
      </c>
      <c r="AE8" s="43">
        <f t="shared" si="10"/>
        <v>0.76923076923076927</v>
      </c>
      <c r="AF8" s="43">
        <f t="shared" si="11"/>
        <v>25.384615384615383</v>
      </c>
      <c r="AG8" s="43">
        <f t="shared" si="12"/>
        <v>26.153846153846153</v>
      </c>
      <c r="AH8" s="87">
        <f t="shared" si="13"/>
        <v>65</v>
      </c>
    </row>
    <row r="9" spans="1:34" ht="42" customHeight="1" x14ac:dyDescent="0.3">
      <c r="A9" s="44">
        <v>11</v>
      </c>
      <c r="B9" s="45"/>
      <c r="C9" s="50" t="s">
        <v>270</v>
      </c>
      <c r="D9" s="19">
        <v>4500</v>
      </c>
      <c r="E9" s="21"/>
      <c r="F9" s="47"/>
      <c r="G9" s="47"/>
      <c r="H9" s="47">
        <v>11</v>
      </c>
      <c r="I9" s="83">
        <v>9</v>
      </c>
      <c r="J9" s="81">
        <v>175</v>
      </c>
      <c r="K9" s="47">
        <v>425</v>
      </c>
      <c r="L9" s="43">
        <f t="shared" si="0"/>
        <v>19.444444444444443</v>
      </c>
      <c r="M9" s="43">
        <f t="shared" si="1"/>
        <v>47.222222222222221</v>
      </c>
      <c r="N9" s="86">
        <f t="shared" si="2"/>
        <v>66.666666666666657</v>
      </c>
      <c r="O9" s="81">
        <v>75</v>
      </c>
      <c r="P9" s="47">
        <v>225</v>
      </c>
      <c r="Q9" s="43">
        <f t="shared" si="3"/>
        <v>8.3333333333333339</v>
      </c>
      <c r="R9" s="43">
        <f t="shared" si="4"/>
        <v>25</v>
      </c>
      <c r="S9" s="86">
        <f t="shared" si="5"/>
        <v>33.333333333333336</v>
      </c>
      <c r="T9" s="81">
        <v>15</v>
      </c>
      <c r="U9" s="47">
        <v>50</v>
      </c>
      <c r="V9" s="47">
        <v>170</v>
      </c>
      <c r="W9" s="43">
        <f t="shared" si="6"/>
        <v>3.3333333333333335</v>
      </c>
      <c r="X9" s="43">
        <f t="shared" si="7"/>
        <v>11.333333333333334</v>
      </c>
      <c r="Y9" s="43">
        <f t="shared" si="8"/>
        <v>14.666666666666668</v>
      </c>
      <c r="Z9" s="87">
        <f t="shared" si="9"/>
        <v>56.25</v>
      </c>
      <c r="AA9" s="81">
        <v>19</v>
      </c>
      <c r="AB9" s="47">
        <v>75</v>
      </c>
      <c r="AC9" s="47">
        <v>85</v>
      </c>
      <c r="AD9" s="47">
        <v>125</v>
      </c>
      <c r="AE9" s="43">
        <f t="shared" si="10"/>
        <v>0.52631578947368418</v>
      </c>
      <c r="AF9" s="43">
        <f t="shared" si="11"/>
        <v>6.5789473684210522</v>
      </c>
      <c r="AG9" s="43">
        <f t="shared" si="12"/>
        <v>7.1052631578947363</v>
      </c>
      <c r="AH9" s="87">
        <f t="shared" si="13"/>
        <v>356.25</v>
      </c>
    </row>
    <row r="10" spans="1:34" ht="42" customHeight="1" x14ac:dyDescent="0.3">
      <c r="A10" s="44">
        <v>11</v>
      </c>
      <c r="B10" s="45"/>
      <c r="C10" s="50" t="s">
        <v>269</v>
      </c>
      <c r="D10" s="19">
        <v>4500</v>
      </c>
      <c r="E10" s="21"/>
      <c r="F10" s="47"/>
      <c r="G10" s="47"/>
      <c r="H10" s="47">
        <v>14</v>
      </c>
      <c r="I10" s="84">
        <v>13.5</v>
      </c>
      <c r="J10" s="81">
        <v>150</v>
      </c>
      <c r="K10" s="47">
        <v>350</v>
      </c>
      <c r="L10" s="43">
        <f t="shared" si="0"/>
        <v>11.111111111111111</v>
      </c>
      <c r="M10" s="43">
        <f t="shared" si="1"/>
        <v>25.925925925925927</v>
      </c>
      <c r="N10" s="86">
        <f t="shared" si="2"/>
        <v>37.037037037037038</v>
      </c>
      <c r="O10" s="81">
        <v>120</v>
      </c>
      <c r="P10" s="47">
        <v>275</v>
      </c>
      <c r="Q10" s="43">
        <f t="shared" si="3"/>
        <v>8.8888888888888893</v>
      </c>
      <c r="R10" s="43">
        <f t="shared" si="4"/>
        <v>20.37037037037037</v>
      </c>
      <c r="S10" s="86">
        <f t="shared" si="5"/>
        <v>29.25925925925926</v>
      </c>
      <c r="T10" s="81">
        <v>30</v>
      </c>
      <c r="U10" s="47">
        <v>95</v>
      </c>
      <c r="V10" s="47">
        <v>210</v>
      </c>
      <c r="W10" s="43">
        <f t="shared" si="6"/>
        <v>3.1666666666666665</v>
      </c>
      <c r="X10" s="43">
        <f t="shared" si="7"/>
        <v>7</v>
      </c>
      <c r="Y10" s="43">
        <f t="shared" si="8"/>
        <v>10.166666666666666</v>
      </c>
      <c r="Z10" s="87">
        <f t="shared" si="9"/>
        <v>59.21052631578948</v>
      </c>
      <c r="AA10" s="81">
        <v>30</v>
      </c>
      <c r="AB10" s="47">
        <v>200</v>
      </c>
      <c r="AC10" s="47">
        <v>225</v>
      </c>
      <c r="AD10" s="47">
        <v>250</v>
      </c>
      <c r="AE10" s="43">
        <f t="shared" si="10"/>
        <v>0.83333333333333337</v>
      </c>
      <c r="AF10" s="43">
        <f t="shared" si="11"/>
        <v>8.3333333333333339</v>
      </c>
      <c r="AG10" s="43">
        <f t="shared" si="12"/>
        <v>9.1666666666666679</v>
      </c>
      <c r="AH10" s="87">
        <f t="shared" si="13"/>
        <v>225</v>
      </c>
    </row>
    <row r="11" spans="1:34" ht="42" customHeight="1" x14ac:dyDescent="0.3">
      <c r="A11" s="44">
        <v>11</v>
      </c>
      <c r="B11" s="45"/>
      <c r="C11" s="50" t="s">
        <v>268</v>
      </c>
      <c r="D11" s="19">
        <v>4500</v>
      </c>
      <c r="E11" s="21"/>
      <c r="F11" s="47"/>
      <c r="G11" s="47"/>
      <c r="H11" s="47">
        <v>22</v>
      </c>
      <c r="I11" s="83">
        <v>18</v>
      </c>
      <c r="J11" s="81">
        <v>200</v>
      </c>
      <c r="K11" s="47">
        <v>550</v>
      </c>
      <c r="L11" s="43">
        <f t="shared" si="0"/>
        <v>11.111111111111111</v>
      </c>
      <c r="M11" s="43">
        <f t="shared" si="1"/>
        <v>30.555555555555557</v>
      </c>
      <c r="N11" s="86">
        <f t="shared" si="2"/>
        <v>41.666666666666671</v>
      </c>
      <c r="O11" s="81">
        <v>200</v>
      </c>
      <c r="P11" s="47">
        <v>500</v>
      </c>
      <c r="Q11" s="43">
        <f t="shared" si="3"/>
        <v>11.111111111111111</v>
      </c>
      <c r="R11" s="43">
        <f t="shared" si="4"/>
        <v>27.777777777777779</v>
      </c>
      <c r="S11" s="86">
        <f t="shared" si="5"/>
        <v>38.888888888888886</v>
      </c>
      <c r="T11" s="81">
        <v>108</v>
      </c>
      <c r="U11" s="47">
        <v>150</v>
      </c>
      <c r="V11" s="47">
        <v>300</v>
      </c>
      <c r="W11" s="43">
        <f t="shared" si="6"/>
        <v>1.3888888888888888</v>
      </c>
      <c r="X11" s="43">
        <f t="shared" si="7"/>
        <v>2.7777777777777777</v>
      </c>
      <c r="Y11" s="43">
        <f t="shared" si="8"/>
        <v>4.1666666666666661</v>
      </c>
      <c r="Z11" s="87">
        <f t="shared" si="9"/>
        <v>135</v>
      </c>
      <c r="AA11" s="81">
        <v>25</v>
      </c>
      <c r="AB11" s="47">
        <v>300</v>
      </c>
      <c r="AC11" s="47">
        <v>330</v>
      </c>
      <c r="AD11" s="47">
        <v>235</v>
      </c>
      <c r="AE11" s="43">
        <f t="shared" si="10"/>
        <v>1.2</v>
      </c>
      <c r="AF11" s="43">
        <f t="shared" si="11"/>
        <v>9.4</v>
      </c>
      <c r="AG11" s="43">
        <f t="shared" si="12"/>
        <v>10.6</v>
      </c>
      <c r="AH11" s="87">
        <f t="shared" si="13"/>
        <v>156.25</v>
      </c>
    </row>
    <row r="12" spans="1:34" ht="42" customHeight="1" x14ac:dyDescent="0.3">
      <c r="A12" s="44">
        <v>13</v>
      </c>
      <c r="B12" s="45"/>
      <c r="C12" s="50" t="s">
        <v>271</v>
      </c>
      <c r="D12" s="19">
        <v>9000</v>
      </c>
      <c r="E12" s="21"/>
      <c r="F12" s="47"/>
      <c r="G12" s="47"/>
      <c r="H12" s="47">
        <v>13</v>
      </c>
      <c r="I12" s="83">
        <v>5</v>
      </c>
      <c r="J12" s="81">
        <v>40</v>
      </c>
      <c r="K12" s="47">
        <v>70</v>
      </c>
      <c r="L12" s="43">
        <f t="shared" si="0"/>
        <v>8</v>
      </c>
      <c r="M12" s="43">
        <f t="shared" si="1"/>
        <v>14</v>
      </c>
      <c r="N12" s="86">
        <f t="shared" si="2"/>
        <v>22</v>
      </c>
      <c r="O12" s="81">
        <v>50</v>
      </c>
      <c r="P12" s="47">
        <v>95</v>
      </c>
      <c r="Q12" s="43">
        <f t="shared" si="3"/>
        <v>10</v>
      </c>
      <c r="R12" s="43">
        <f t="shared" si="4"/>
        <v>19</v>
      </c>
      <c r="S12" s="86">
        <f t="shared" si="5"/>
        <v>29</v>
      </c>
      <c r="T12" s="81">
        <v>15</v>
      </c>
      <c r="U12" s="47">
        <v>45</v>
      </c>
      <c r="V12" s="47">
        <v>80</v>
      </c>
      <c r="W12" s="43">
        <f t="shared" si="6"/>
        <v>3</v>
      </c>
      <c r="X12" s="43">
        <f t="shared" si="7"/>
        <v>5.333333333333333</v>
      </c>
      <c r="Y12" s="43">
        <f t="shared" si="8"/>
        <v>8.3333333333333321</v>
      </c>
      <c r="Z12" s="87">
        <f t="shared" si="9"/>
        <v>125</v>
      </c>
      <c r="AA12" s="81">
        <v>16</v>
      </c>
      <c r="AB12" s="47">
        <v>95</v>
      </c>
      <c r="AC12" s="47">
        <v>120</v>
      </c>
      <c r="AD12" s="47">
        <v>345</v>
      </c>
      <c r="AE12" s="43">
        <f t="shared" si="10"/>
        <v>1.5625</v>
      </c>
      <c r="AF12" s="43">
        <f t="shared" si="11"/>
        <v>21.5625</v>
      </c>
      <c r="AG12" s="43">
        <f t="shared" si="12"/>
        <v>23.125</v>
      </c>
      <c r="AH12" s="87">
        <f t="shared" si="13"/>
        <v>240</v>
      </c>
    </row>
    <row r="13" spans="1:34" ht="42" customHeight="1" x14ac:dyDescent="0.3">
      <c r="A13" s="44">
        <v>13</v>
      </c>
      <c r="B13" s="45"/>
      <c r="C13" s="50" t="s">
        <v>272</v>
      </c>
      <c r="D13" s="19">
        <v>9000</v>
      </c>
      <c r="E13" s="21"/>
      <c r="F13" s="47"/>
      <c r="G13" s="47"/>
      <c r="H13" s="47">
        <v>16</v>
      </c>
      <c r="I13" s="83">
        <v>14</v>
      </c>
      <c r="J13" s="81">
        <v>100</v>
      </c>
      <c r="K13" s="47">
        <v>300</v>
      </c>
      <c r="L13" s="43">
        <f t="shared" si="0"/>
        <v>7.1428571428571432</v>
      </c>
      <c r="M13" s="43">
        <f t="shared" si="1"/>
        <v>21.428571428571427</v>
      </c>
      <c r="N13" s="86">
        <f t="shared" si="2"/>
        <v>28.571428571428569</v>
      </c>
      <c r="O13" s="81">
        <v>120</v>
      </c>
      <c r="P13" s="47">
        <v>375</v>
      </c>
      <c r="Q13" s="43">
        <f t="shared" si="3"/>
        <v>8.5714285714285712</v>
      </c>
      <c r="R13" s="43">
        <f t="shared" si="4"/>
        <v>26.785714285714285</v>
      </c>
      <c r="S13" s="86">
        <f t="shared" si="5"/>
        <v>35.357142857142854</v>
      </c>
      <c r="T13" s="81">
        <v>25</v>
      </c>
      <c r="U13" s="47">
        <v>75</v>
      </c>
      <c r="V13" s="47">
        <v>150</v>
      </c>
      <c r="W13" s="43">
        <f t="shared" si="6"/>
        <v>3</v>
      </c>
      <c r="X13" s="43">
        <f t="shared" si="7"/>
        <v>6</v>
      </c>
      <c r="Y13" s="43">
        <f t="shared" si="8"/>
        <v>9</v>
      </c>
      <c r="Z13" s="87">
        <f t="shared" si="9"/>
        <v>125</v>
      </c>
      <c r="AA13" s="81">
        <v>22</v>
      </c>
      <c r="AB13" s="47">
        <v>175</v>
      </c>
      <c r="AC13" s="47">
        <v>225</v>
      </c>
      <c r="AD13" s="47">
        <v>615</v>
      </c>
      <c r="AE13" s="43">
        <f t="shared" si="10"/>
        <v>2.2727272727272729</v>
      </c>
      <c r="AF13" s="43">
        <f t="shared" si="11"/>
        <v>27.954545454545453</v>
      </c>
      <c r="AG13" s="43">
        <f t="shared" si="12"/>
        <v>30.227272727272727</v>
      </c>
      <c r="AH13" s="87">
        <f t="shared" si="13"/>
        <v>164.99999999999997</v>
      </c>
    </row>
    <row r="14" spans="1:34" ht="42" customHeight="1" x14ac:dyDescent="0.3">
      <c r="A14" s="44">
        <v>9</v>
      </c>
      <c r="B14" s="45"/>
      <c r="C14" s="50" t="s">
        <v>274</v>
      </c>
      <c r="D14" s="19"/>
      <c r="E14" s="21">
        <v>12</v>
      </c>
      <c r="F14" s="47"/>
      <c r="G14" s="47"/>
      <c r="H14" s="47">
        <v>9</v>
      </c>
      <c r="I14" s="83">
        <v>10</v>
      </c>
      <c r="J14" s="81">
        <v>75</v>
      </c>
      <c r="K14" s="47">
        <v>160</v>
      </c>
      <c r="L14" s="43">
        <f t="shared" si="0"/>
        <v>7.5</v>
      </c>
      <c r="M14" s="43">
        <f t="shared" si="1"/>
        <v>16</v>
      </c>
      <c r="N14" s="86">
        <f t="shared" si="2"/>
        <v>23.5</v>
      </c>
      <c r="O14" s="81">
        <v>95</v>
      </c>
      <c r="P14" s="47">
        <v>195</v>
      </c>
      <c r="Q14" s="43">
        <f t="shared" si="3"/>
        <v>9.5</v>
      </c>
      <c r="R14" s="43">
        <f t="shared" si="4"/>
        <v>19.5</v>
      </c>
      <c r="S14" s="86">
        <f t="shared" si="5"/>
        <v>29</v>
      </c>
      <c r="T14" s="81">
        <v>20</v>
      </c>
      <c r="U14" s="47">
        <v>60</v>
      </c>
      <c r="V14" s="47">
        <v>125</v>
      </c>
      <c r="W14" s="43">
        <f t="shared" si="6"/>
        <v>3</v>
      </c>
      <c r="X14" s="43">
        <f t="shared" si="7"/>
        <v>6.25</v>
      </c>
      <c r="Y14" s="43">
        <f t="shared" si="8"/>
        <v>9.25</v>
      </c>
      <c r="Z14" s="87" t="str">
        <f t="shared" si="9"/>
        <v>-</v>
      </c>
      <c r="AA14" s="81">
        <v>12</v>
      </c>
      <c r="AB14" s="47">
        <v>50</v>
      </c>
      <c r="AC14" s="47">
        <v>70</v>
      </c>
      <c r="AD14" s="47">
        <v>290</v>
      </c>
      <c r="AE14" s="43">
        <f t="shared" si="10"/>
        <v>1.6666666666666667</v>
      </c>
      <c r="AF14" s="43">
        <f t="shared" si="11"/>
        <v>24.166666666666668</v>
      </c>
      <c r="AG14" s="43">
        <f t="shared" si="12"/>
        <v>25.833333333333336</v>
      </c>
      <c r="AH14" s="87" t="str">
        <f t="shared" si="13"/>
        <v>-</v>
      </c>
    </row>
    <row r="15" spans="1:34" ht="42" customHeight="1" x14ac:dyDescent="0.3">
      <c r="A15" s="44">
        <v>9</v>
      </c>
      <c r="B15" s="45"/>
      <c r="C15" s="50" t="s">
        <v>273</v>
      </c>
      <c r="D15" s="19"/>
      <c r="E15" s="21">
        <v>12</v>
      </c>
      <c r="F15" s="47"/>
      <c r="G15" s="47"/>
      <c r="H15" s="47">
        <v>13</v>
      </c>
      <c r="I15" s="83">
        <v>6</v>
      </c>
      <c r="J15" s="81">
        <v>55</v>
      </c>
      <c r="K15" s="47">
        <v>120</v>
      </c>
      <c r="L15" s="43">
        <f t="shared" si="0"/>
        <v>9.1666666666666661</v>
      </c>
      <c r="M15" s="43">
        <f t="shared" si="1"/>
        <v>20</v>
      </c>
      <c r="N15" s="86">
        <f t="shared" si="2"/>
        <v>29.166666666666664</v>
      </c>
      <c r="O15" s="81">
        <v>65</v>
      </c>
      <c r="P15" s="47">
        <v>145</v>
      </c>
      <c r="Q15" s="43">
        <f t="shared" si="3"/>
        <v>10.833333333333334</v>
      </c>
      <c r="R15" s="43">
        <f t="shared" si="4"/>
        <v>24.166666666666668</v>
      </c>
      <c r="S15" s="86">
        <f t="shared" si="5"/>
        <v>35</v>
      </c>
      <c r="T15" s="81">
        <v>8</v>
      </c>
      <c r="U15" s="47">
        <v>35</v>
      </c>
      <c r="V15" s="47">
        <v>65</v>
      </c>
      <c r="W15" s="43">
        <f t="shared" si="6"/>
        <v>4.375</v>
      </c>
      <c r="X15" s="43">
        <f t="shared" si="7"/>
        <v>8.125</v>
      </c>
      <c r="Y15" s="43">
        <f t="shared" si="8"/>
        <v>12.5</v>
      </c>
      <c r="Z15" s="87" t="str">
        <f t="shared" si="9"/>
        <v>-</v>
      </c>
      <c r="AA15" s="81">
        <v>20</v>
      </c>
      <c r="AB15" s="47">
        <v>80</v>
      </c>
      <c r="AC15" s="47">
        <v>145</v>
      </c>
      <c r="AD15" s="47">
        <v>525</v>
      </c>
      <c r="AE15" s="43">
        <f t="shared" si="10"/>
        <v>3.25</v>
      </c>
      <c r="AF15" s="43">
        <f t="shared" si="11"/>
        <v>26.25</v>
      </c>
      <c r="AG15" s="43">
        <f t="shared" si="12"/>
        <v>29.5</v>
      </c>
      <c r="AH15" s="87" t="str">
        <f t="shared" si="13"/>
        <v>-</v>
      </c>
    </row>
    <row r="16" spans="1:34" ht="42" customHeight="1" x14ac:dyDescent="0.3">
      <c r="A16" s="44">
        <v>9</v>
      </c>
      <c r="B16" s="45"/>
      <c r="C16" s="50" t="s">
        <v>275</v>
      </c>
      <c r="D16" s="19"/>
      <c r="E16" s="21">
        <v>12</v>
      </c>
      <c r="F16" s="47"/>
      <c r="G16" s="47"/>
      <c r="H16" s="47">
        <v>17</v>
      </c>
      <c r="I16" s="83">
        <v>16</v>
      </c>
      <c r="J16" s="81">
        <v>175</v>
      </c>
      <c r="K16" s="47">
        <v>380</v>
      </c>
      <c r="L16" s="43">
        <f t="shared" si="0"/>
        <v>10.9375</v>
      </c>
      <c r="M16" s="43">
        <f t="shared" si="1"/>
        <v>23.75</v>
      </c>
      <c r="N16" s="86">
        <f t="shared" si="2"/>
        <v>34.6875</v>
      </c>
      <c r="O16" s="81">
        <v>210</v>
      </c>
      <c r="P16" s="47">
        <v>410</v>
      </c>
      <c r="Q16" s="43">
        <f t="shared" si="3"/>
        <v>13.125</v>
      </c>
      <c r="R16" s="43">
        <f t="shared" si="4"/>
        <v>25.625</v>
      </c>
      <c r="S16" s="86">
        <f t="shared" si="5"/>
        <v>38.75</v>
      </c>
      <c r="T16" s="81">
        <v>32</v>
      </c>
      <c r="U16" s="47">
        <v>150</v>
      </c>
      <c r="V16" s="47">
        <v>275</v>
      </c>
      <c r="W16" s="43">
        <f t="shared" si="6"/>
        <v>4.6875</v>
      </c>
      <c r="X16" s="43">
        <f t="shared" si="7"/>
        <v>8.59375</v>
      </c>
      <c r="Y16" s="43">
        <f t="shared" si="8"/>
        <v>13.28125</v>
      </c>
      <c r="Z16" s="87" t="str">
        <f t="shared" si="9"/>
        <v>-</v>
      </c>
      <c r="AA16" s="81">
        <v>24</v>
      </c>
      <c r="AB16" s="47">
        <v>150</v>
      </c>
      <c r="AC16" s="47">
        <v>275</v>
      </c>
      <c r="AD16" s="47">
        <v>750</v>
      </c>
      <c r="AE16" s="43">
        <f t="shared" si="10"/>
        <v>5.208333333333333</v>
      </c>
      <c r="AF16" s="43">
        <f t="shared" si="11"/>
        <v>31.25</v>
      </c>
      <c r="AG16" s="43">
        <f t="shared" si="12"/>
        <v>36.458333333333336</v>
      </c>
      <c r="AH16" s="87" t="str">
        <f t="shared" si="13"/>
        <v>-</v>
      </c>
    </row>
    <row r="17" spans="1:34" ht="42" customHeight="1" x14ac:dyDescent="0.3">
      <c r="A17" s="44">
        <v>15</v>
      </c>
      <c r="B17" s="45"/>
      <c r="C17" s="50" t="s">
        <v>277</v>
      </c>
      <c r="D17" s="19">
        <v>14000</v>
      </c>
      <c r="E17" s="21">
        <v>8</v>
      </c>
      <c r="F17" s="47"/>
      <c r="G17" s="47"/>
      <c r="H17" s="47">
        <v>16</v>
      </c>
      <c r="I17" s="83">
        <v>16</v>
      </c>
      <c r="J17" s="81">
        <v>115</v>
      </c>
      <c r="K17" s="47">
        <v>315</v>
      </c>
      <c r="L17" s="43">
        <f t="shared" si="0"/>
        <v>7.1875</v>
      </c>
      <c r="M17" s="43">
        <f t="shared" si="1"/>
        <v>19.6875</v>
      </c>
      <c r="N17" s="86">
        <f t="shared" si="2"/>
        <v>26.875</v>
      </c>
      <c r="O17" s="81">
        <v>140</v>
      </c>
      <c r="P17" s="47">
        <v>280</v>
      </c>
      <c r="Q17" s="43">
        <f t="shared" si="3"/>
        <v>8.75</v>
      </c>
      <c r="R17" s="43">
        <f t="shared" si="4"/>
        <v>17.5</v>
      </c>
      <c r="S17" s="86">
        <f t="shared" si="5"/>
        <v>26.25</v>
      </c>
      <c r="T17" s="81">
        <v>24</v>
      </c>
      <c r="U17" s="47">
        <v>80</v>
      </c>
      <c r="V17" s="47">
        <v>135</v>
      </c>
      <c r="W17" s="43">
        <f t="shared" si="6"/>
        <v>3.3333333333333335</v>
      </c>
      <c r="X17" s="43">
        <f t="shared" si="7"/>
        <v>5.625</v>
      </c>
      <c r="Y17" s="43">
        <f t="shared" si="8"/>
        <v>8.9583333333333339</v>
      </c>
      <c r="Z17" s="87">
        <f t="shared" si="9"/>
        <v>175</v>
      </c>
      <c r="AA17" s="81">
        <v>14</v>
      </c>
      <c r="AB17" s="47">
        <v>190</v>
      </c>
      <c r="AC17" s="47">
        <v>225</v>
      </c>
      <c r="AD17" s="47">
        <v>370</v>
      </c>
      <c r="AE17" s="43">
        <f t="shared" si="10"/>
        <v>2.5</v>
      </c>
      <c r="AF17" s="43">
        <f t="shared" si="11"/>
        <v>26.428571428571427</v>
      </c>
      <c r="AG17" s="43">
        <f t="shared" si="12"/>
        <v>28.928571428571427</v>
      </c>
      <c r="AH17" s="87">
        <f t="shared" si="13"/>
        <v>233.33333333333334</v>
      </c>
    </row>
    <row r="18" spans="1:34" ht="42" customHeight="1" x14ac:dyDescent="0.3">
      <c r="A18" s="44">
        <v>15</v>
      </c>
      <c r="B18" s="45"/>
      <c r="C18" s="50" t="s">
        <v>276</v>
      </c>
      <c r="D18" s="19">
        <v>14000</v>
      </c>
      <c r="E18" s="21">
        <v>8</v>
      </c>
      <c r="F18" s="47"/>
      <c r="G18" s="47"/>
      <c r="H18" s="47">
        <v>19</v>
      </c>
      <c r="I18" s="83">
        <v>25</v>
      </c>
      <c r="J18" s="81">
        <v>240</v>
      </c>
      <c r="K18" s="47">
        <v>610</v>
      </c>
      <c r="L18" s="43">
        <f t="shared" si="0"/>
        <v>9.6</v>
      </c>
      <c r="M18" s="43">
        <f t="shared" si="1"/>
        <v>24.4</v>
      </c>
      <c r="N18" s="86">
        <f t="shared" si="2"/>
        <v>34</v>
      </c>
      <c r="O18" s="81">
        <v>400</v>
      </c>
      <c r="P18" s="47">
        <v>675</v>
      </c>
      <c r="Q18" s="43">
        <f t="shared" si="3"/>
        <v>16</v>
      </c>
      <c r="R18" s="43">
        <f t="shared" si="4"/>
        <v>27</v>
      </c>
      <c r="S18" s="86">
        <f t="shared" si="5"/>
        <v>43</v>
      </c>
      <c r="T18" s="81">
        <v>40</v>
      </c>
      <c r="U18" s="47">
        <v>125</v>
      </c>
      <c r="V18" s="47">
        <v>275</v>
      </c>
      <c r="W18" s="43">
        <f t="shared" si="6"/>
        <v>3.125</v>
      </c>
      <c r="X18" s="43">
        <f t="shared" si="7"/>
        <v>6.875</v>
      </c>
      <c r="Y18" s="43">
        <f t="shared" si="8"/>
        <v>10</v>
      </c>
      <c r="Z18" s="87">
        <f t="shared" si="9"/>
        <v>186.66666666666666</v>
      </c>
      <c r="AA18" s="81">
        <v>32</v>
      </c>
      <c r="AB18" s="47">
        <v>250</v>
      </c>
      <c r="AC18" s="47">
        <v>300</v>
      </c>
      <c r="AD18" s="47">
        <v>925</v>
      </c>
      <c r="AE18" s="43">
        <f t="shared" si="10"/>
        <v>1.5625</v>
      </c>
      <c r="AF18" s="43">
        <f t="shared" si="11"/>
        <v>28.90625</v>
      </c>
      <c r="AG18" s="43">
        <f t="shared" si="12"/>
        <v>30.46875</v>
      </c>
      <c r="AH18" s="87">
        <f t="shared" si="13"/>
        <v>373.33333333333331</v>
      </c>
    </row>
    <row r="19" spans="1:34" ht="42" customHeight="1" x14ac:dyDescent="0.3">
      <c r="A19" s="44">
        <v>21</v>
      </c>
      <c r="B19" s="45"/>
      <c r="C19" s="50" t="s">
        <v>279</v>
      </c>
      <c r="D19" s="19">
        <v>18000</v>
      </c>
      <c r="E19" s="21">
        <v>10</v>
      </c>
      <c r="F19" s="47"/>
      <c r="G19" s="47"/>
      <c r="H19" s="47">
        <v>21</v>
      </c>
      <c r="I19" s="83">
        <v>11</v>
      </c>
      <c r="J19" s="81">
        <v>95</v>
      </c>
      <c r="K19" s="47">
        <v>280</v>
      </c>
      <c r="L19" s="43">
        <f t="shared" si="0"/>
        <v>8.6363636363636367</v>
      </c>
      <c r="M19" s="43">
        <f t="shared" si="1"/>
        <v>25.454545454545453</v>
      </c>
      <c r="N19" s="86">
        <f t="shared" si="2"/>
        <v>34.090909090909093</v>
      </c>
      <c r="O19" s="81">
        <v>125</v>
      </c>
      <c r="P19" s="47">
        <v>320</v>
      </c>
      <c r="Q19" s="43">
        <f t="shared" si="3"/>
        <v>11.363636363636363</v>
      </c>
      <c r="R19" s="43">
        <f t="shared" si="4"/>
        <v>29.09090909090909</v>
      </c>
      <c r="S19" s="86">
        <f t="shared" si="5"/>
        <v>40.454545454545453</v>
      </c>
      <c r="T19" s="81">
        <v>22</v>
      </c>
      <c r="U19" s="47">
        <v>70</v>
      </c>
      <c r="V19" s="47">
        <v>210</v>
      </c>
      <c r="W19" s="43">
        <f t="shared" si="6"/>
        <v>3.1818181818181817</v>
      </c>
      <c r="X19" s="43">
        <f t="shared" si="7"/>
        <v>9.545454545454545</v>
      </c>
      <c r="Y19" s="43">
        <f t="shared" si="8"/>
        <v>12.727272727272727</v>
      </c>
      <c r="Z19" s="87">
        <f t="shared" si="9"/>
        <v>235.71428571428575</v>
      </c>
      <c r="AA19" s="81">
        <v>13</v>
      </c>
      <c r="AB19" s="47">
        <v>280</v>
      </c>
      <c r="AC19" s="47">
        <v>300</v>
      </c>
      <c r="AD19" s="47">
        <v>475</v>
      </c>
      <c r="AE19" s="43">
        <f t="shared" si="10"/>
        <v>1.5384615384615385</v>
      </c>
      <c r="AF19" s="43">
        <f t="shared" si="11"/>
        <v>36.53846153846154</v>
      </c>
      <c r="AG19" s="43">
        <f t="shared" si="12"/>
        <v>38.07692307692308</v>
      </c>
      <c r="AH19" s="87">
        <f t="shared" si="13"/>
        <v>487.5</v>
      </c>
    </row>
    <row r="20" spans="1:34" ht="42" customHeight="1" x14ac:dyDescent="0.3">
      <c r="A20" s="44">
        <v>21</v>
      </c>
      <c r="B20" s="45"/>
      <c r="C20" s="50" t="s">
        <v>278</v>
      </c>
      <c r="D20" s="19">
        <v>18000</v>
      </c>
      <c r="E20" s="21">
        <v>10</v>
      </c>
      <c r="F20" s="47"/>
      <c r="G20" s="47"/>
      <c r="H20" s="47">
        <v>27</v>
      </c>
      <c r="I20" s="83">
        <v>15</v>
      </c>
      <c r="J20" s="81">
        <v>255</v>
      </c>
      <c r="K20" s="47">
        <v>135</v>
      </c>
      <c r="L20" s="43">
        <f t="shared" si="0"/>
        <v>17</v>
      </c>
      <c r="M20" s="43">
        <f t="shared" si="1"/>
        <v>9</v>
      </c>
      <c r="N20" s="86">
        <f t="shared" si="2"/>
        <v>26</v>
      </c>
      <c r="O20" s="81">
        <v>165</v>
      </c>
      <c r="P20" s="47">
        <v>315</v>
      </c>
      <c r="Q20" s="43">
        <f t="shared" si="3"/>
        <v>11</v>
      </c>
      <c r="R20" s="43">
        <f t="shared" si="4"/>
        <v>21</v>
      </c>
      <c r="S20" s="86">
        <f t="shared" si="5"/>
        <v>32</v>
      </c>
      <c r="T20" s="81">
        <v>36</v>
      </c>
      <c r="U20" s="47">
        <v>175</v>
      </c>
      <c r="V20" s="47">
        <v>200</v>
      </c>
      <c r="W20" s="43">
        <f t="shared" si="6"/>
        <v>4.8611111111111107</v>
      </c>
      <c r="X20" s="43">
        <f t="shared" si="7"/>
        <v>5.5555555555555554</v>
      </c>
      <c r="Y20" s="43">
        <f t="shared" si="8"/>
        <v>10.416666666666666</v>
      </c>
      <c r="Z20" s="87">
        <f t="shared" si="9"/>
        <v>154.28571428571431</v>
      </c>
      <c r="AA20" s="81">
        <v>26</v>
      </c>
      <c r="AB20" s="47">
        <v>430</v>
      </c>
      <c r="AC20" s="47">
        <v>525</v>
      </c>
      <c r="AD20" s="47">
        <v>520</v>
      </c>
      <c r="AE20" s="43">
        <f t="shared" si="10"/>
        <v>3.6538461538461537</v>
      </c>
      <c r="AF20" s="43">
        <f t="shared" si="11"/>
        <v>20</v>
      </c>
      <c r="AG20" s="43">
        <f t="shared" si="12"/>
        <v>23.653846153846153</v>
      </c>
      <c r="AH20" s="87">
        <f t="shared" si="13"/>
        <v>205.26315789473685</v>
      </c>
    </row>
    <row r="21" spans="1:34" ht="42" customHeight="1" x14ac:dyDescent="0.3">
      <c r="A21" s="44">
        <v>24</v>
      </c>
      <c r="B21" s="45"/>
      <c r="C21" s="50" t="s">
        <v>280</v>
      </c>
      <c r="D21" s="19">
        <v>22000</v>
      </c>
      <c r="E21" s="21">
        <v>12</v>
      </c>
      <c r="F21" s="47"/>
      <c r="G21" s="47"/>
      <c r="H21" s="47">
        <v>24</v>
      </c>
      <c r="I21" s="83">
        <v>18</v>
      </c>
      <c r="J21" s="81">
        <v>185</v>
      </c>
      <c r="K21" s="47">
        <v>230</v>
      </c>
      <c r="L21" s="43">
        <f t="shared" si="0"/>
        <v>10.277777777777779</v>
      </c>
      <c r="M21" s="43">
        <f t="shared" si="1"/>
        <v>12.777777777777779</v>
      </c>
      <c r="N21" s="86">
        <f t="shared" si="2"/>
        <v>23.055555555555557</v>
      </c>
      <c r="O21" s="81">
        <v>210</v>
      </c>
      <c r="P21" s="47">
        <v>275</v>
      </c>
      <c r="Q21" s="43">
        <f t="shared" si="3"/>
        <v>11.666666666666666</v>
      </c>
      <c r="R21" s="43">
        <f t="shared" si="4"/>
        <v>15.277777777777779</v>
      </c>
      <c r="S21" s="86">
        <f t="shared" si="5"/>
        <v>26.944444444444443</v>
      </c>
      <c r="T21" s="81">
        <v>23</v>
      </c>
      <c r="U21" s="47">
        <v>105</v>
      </c>
      <c r="V21" s="47">
        <v>160</v>
      </c>
      <c r="W21" s="43">
        <f t="shared" si="6"/>
        <v>4.5652173913043477</v>
      </c>
      <c r="X21" s="43">
        <f t="shared" si="7"/>
        <v>6.9565217391304346</v>
      </c>
      <c r="Y21" s="43">
        <f t="shared" si="8"/>
        <v>11.521739130434781</v>
      </c>
      <c r="Z21" s="87">
        <f t="shared" si="9"/>
        <v>200.79365079365081</v>
      </c>
      <c r="AA21" s="81">
        <v>19</v>
      </c>
      <c r="AB21" s="47">
        <v>350</v>
      </c>
      <c r="AC21" s="47">
        <v>415</v>
      </c>
      <c r="AD21" s="47">
        <v>535</v>
      </c>
      <c r="AE21" s="43">
        <f t="shared" si="10"/>
        <v>3.4210526315789473</v>
      </c>
      <c r="AF21" s="43">
        <f t="shared" si="11"/>
        <v>28.157894736842106</v>
      </c>
      <c r="AG21" s="43">
        <f t="shared" si="12"/>
        <v>31.578947368421055</v>
      </c>
      <c r="AH21" s="87">
        <f t="shared" si="13"/>
        <v>267.94871794871796</v>
      </c>
    </row>
    <row r="22" spans="1:34" ht="42" customHeight="1" x14ac:dyDescent="0.3">
      <c r="A22" s="44">
        <v>24</v>
      </c>
      <c r="B22" s="45"/>
      <c r="C22" s="50" t="s">
        <v>281</v>
      </c>
      <c r="D22" s="19">
        <v>22000</v>
      </c>
      <c r="E22" s="21">
        <v>12</v>
      </c>
      <c r="F22" s="47"/>
      <c r="G22" s="47"/>
      <c r="H22" s="47">
        <v>27</v>
      </c>
      <c r="I22" s="83">
        <v>26</v>
      </c>
      <c r="J22" s="81">
        <v>290</v>
      </c>
      <c r="K22" s="47">
        <v>580</v>
      </c>
      <c r="L22" s="43">
        <f t="shared" si="0"/>
        <v>11.153846153846153</v>
      </c>
      <c r="M22" s="43">
        <f t="shared" si="1"/>
        <v>22.307692307692307</v>
      </c>
      <c r="N22" s="86">
        <f t="shared" si="2"/>
        <v>33.46153846153846</v>
      </c>
      <c r="O22" s="81">
        <v>330</v>
      </c>
      <c r="P22" s="47">
        <v>350</v>
      </c>
      <c r="Q22" s="43">
        <f t="shared" si="3"/>
        <v>12.692307692307692</v>
      </c>
      <c r="R22" s="43">
        <f t="shared" si="4"/>
        <v>13.461538461538462</v>
      </c>
      <c r="S22" s="86">
        <f t="shared" si="5"/>
        <v>26.153846153846153</v>
      </c>
      <c r="T22" s="81">
        <v>48</v>
      </c>
      <c r="U22" s="47">
        <v>260</v>
      </c>
      <c r="V22" s="47">
        <v>420</v>
      </c>
      <c r="W22" s="43">
        <f t="shared" si="6"/>
        <v>5.416666666666667</v>
      </c>
      <c r="X22" s="43">
        <f t="shared" si="7"/>
        <v>8.75</v>
      </c>
      <c r="Y22" s="43">
        <f t="shared" si="8"/>
        <v>14.166666666666668</v>
      </c>
      <c r="Z22" s="87">
        <f t="shared" si="9"/>
        <v>169.23076923076923</v>
      </c>
      <c r="AA22" s="81">
        <v>21</v>
      </c>
      <c r="AB22" s="47">
        <v>430</v>
      </c>
      <c r="AC22" s="47">
        <v>530</v>
      </c>
      <c r="AD22" s="47">
        <v>630</v>
      </c>
      <c r="AE22" s="43">
        <f t="shared" si="10"/>
        <v>4.7619047619047619</v>
      </c>
      <c r="AF22" s="43">
        <f t="shared" si="11"/>
        <v>30</v>
      </c>
      <c r="AG22" s="43">
        <f t="shared" si="12"/>
        <v>34.761904761904759</v>
      </c>
      <c r="AH22" s="87">
        <f t="shared" si="13"/>
        <v>192.5</v>
      </c>
    </row>
    <row r="23" spans="1:34" ht="42" customHeight="1" x14ac:dyDescent="0.3">
      <c r="A23" s="44">
        <v>23</v>
      </c>
      <c r="B23" s="45"/>
      <c r="C23" s="50" t="s">
        <v>282</v>
      </c>
      <c r="D23" s="19">
        <v>21000</v>
      </c>
      <c r="E23" s="21">
        <v>11</v>
      </c>
      <c r="F23" s="47"/>
      <c r="G23" s="47"/>
      <c r="H23" s="47"/>
      <c r="I23" s="83">
        <v>7</v>
      </c>
      <c r="J23" s="81">
        <v>85</v>
      </c>
      <c r="K23" s="47">
        <v>105</v>
      </c>
      <c r="L23" s="43">
        <f t="shared" si="0"/>
        <v>12.142857142857142</v>
      </c>
      <c r="M23" s="43">
        <f t="shared" si="1"/>
        <v>15</v>
      </c>
      <c r="N23" s="86">
        <f t="shared" si="2"/>
        <v>27.142857142857142</v>
      </c>
      <c r="O23" s="81">
        <v>100</v>
      </c>
      <c r="P23" s="47">
        <v>125</v>
      </c>
      <c r="Q23" s="43">
        <f t="shared" si="3"/>
        <v>14.285714285714286</v>
      </c>
      <c r="R23" s="43">
        <f t="shared" si="4"/>
        <v>17.857142857142858</v>
      </c>
      <c r="S23" s="86">
        <f t="shared" si="5"/>
        <v>32.142857142857146</v>
      </c>
      <c r="T23" s="81">
        <v>10</v>
      </c>
      <c r="U23" s="47">
        <v>55</v>
      </c>
      <c r="V23" s="47">
        <v>40</v>
      </c>
      <c r="W23" s="43">
        <f t="shared" si="6"/>
        <v>5.5</v>
      </c>
      <c r="X23" s="43">
        <f t="shared" si="7"/>
        <v>4</v>
      </c>
      <c r="Y23" s="43">
        <f t="shared" si="8"/>
        <v>9.5</v>
      </c>
      <c r="Z23" s="87">
        <f t="shared" si="9"/>
        <v>159.09090909090909</v>
      </c>
      <c r="AA23" s="81">
        <v>8</v>
      </c>
      <c r="AB23" s="47">
        <v>375</v>
      </c>
      <c r="AC23" s="47">
        <v>415</v>
      </c>
      <c r="AD23" s="47">
        <v>205</v>
      </c>
      <c r="AE23" s="43">
        <f t="shared" si="10"/>
        <v>5</v>
      </c>
      <c r="AF23" s="43">
        <f t="shared" si="11"/>
        <v>25.625</v>
      </c>
      <c r="AG23" s="43">
        <f t="shared" si="12"/>
        <v>30.625</v>
      </c>
      <c r="AH23" s="87">
        <f t="shared" si="13"/>
        <v>175</v>
      </c>
    </row>
    <row r="24" spans="1:34" ht="42" customHeight="1" x14ac:dyDescent="0.3">
      <c r="A24" s="44">
        <v>23</v>
      </c>
      <c r="B24" s="45"/>
      <c r="C24" s="50" t="s">
        <v>283</v>
      </c>
      <c r="D24" s="19">
        <v>21000</v>
      </c>
      <c r="E24" s="21">
        <v>11</v>
      </c>
      <c r="F24" s="47"/>
      <c r="G24" s="47"/>
      <c r="H24" s="47"/>
      <c r="I24" s="83">
        <v>11</v>
      </c>
      <c r="J24" s="81">
        <v>125</v>
      </c>
      <c r="K24" s="47">
        <v>375</v>
      </c>
      <c r="L24" s="43">
        <f t="shared" si="0"/>
        <v>11.363636363636363</v>
      </c>
      <c r="M24" s="43">
        <f t="shared" si="1"/>
        <v>34.090909090909093</v>
      </c>
      <c r="N24" s="86">
        <f t="shared" si="2"/>
        <v>45.454545454545453</v>
      </c>
      <c r="O24" s="81">
        <v>150</v>
      </c>
      <c r="P24" s="47">
        <v>350</v>
      </c>
      <c r="Q24" s="43">
        <f t="shared" si="3"/>
        <v>13.636363636363637</v>
      </c>
      <c r="R24" s="43">
        <f t="shared" si="4"/>
        <v>31.818181818181817</v>
      </c>
      <c r="S24" s="86">
        <f t="shared" si="5"/>
        <v>45.454545454545453</v>
      </c>
      <c r="T24" s="81">
        <v>16</v>
      </c>
      <c r="U24" s="47">
        <v>80</v>
      </c>
      <c r="V24" s="47">
        <v>150</v>
      </c>
      <c r="W24" s="43">
        <f t="shared" si="6"/>
        <v>5</v>
      </c>
      <c r="X24" s="43">
        <f t="shared" si="7"/>
        <v>9.375</v>
      </c>
      <c r="Y24" s="43">
        <f t="shared" si="8"/>
        <v>14.375</v>
      </c>
      <c r="Z24" s="87">
        <f t="shared" si="9"/>
        <v>175</v>
      </c>
      <c r="AA24" s="81">
        <v>15</v>
      </c>
      <c r="AB24" s="47">
        <v>460</v>
      </c>
      <c r="AC24" s="47">
        <v>525</v>
      </c>
      <c r="AD24" s="47">
        <v>550</v>
      </c>
      <c r="AE24" s="43">
        <f t="shared" si="10"/>
        <v>4.333333333333333</v>
      </c>
      <c r="AF24" s="43">
        <f t="shared" si="11"/>
        <v>36.666666666666664</v>
      </c>
      <c r="AG24" s="43">
        <f t="shared" si="12"/>
        <v>41</v>
      </c>
      <c r="AH24" s="87">
        <f t="shared" si="13"/>
        <v>201.92307692307693</v>
      </c>
    </row>
    <row r="25" spans="1:34" ht="42" customHeight="1" x14ac:dyDescent="0.3">
      <c r="A25" s="44">
        <v>23</v>
      </c>
      <c r="B25" s="45"/>
      <c r="C25" s="50" t="s">
        <v>284</v>
      </c>
      <c r="D25" s="19">
        <v>21000</v>
      </c>
      <c r="E25" s="21">
        <v>11</v>
      </c>
      <c r="F25" s="47"/>
      <c r="G25" s="47"/>
      <c r="H25" s="47"/>
      <c r="I25" s="83">
        <v>60</v>
      </c>
      <c r="J25" s="81">
        <v>525</v>
      </c>
      <c r="K25" s="47">
        <v>845</v>
      </c>
      <c r="L25" s="43">
        <f t="shared" si="0"/>
        <v>8.75</v>
      </c>
      <c r="M25" s="43">
        <f t="shared" si="1"/>
        <v>14.083333333333334</v>
      </c>
      <c r="N25" s="86">
        <f t="shared" si="2"/>
        <v>22.833333333333336</v>
      </c>
      <c r="O25" s="81">
        <v>650</v>
      </c>
      <c r="P25" s="47">
        <v>1150</v>
      </c>
      <c r="Q25" s="43">
        <f t="shared" si="3"/>
        <v>10.833333333333334</v>
      </c>
      <c r="R25" s="43">
        <f t="shared" si="4"/>
        <v>19.166666666666668</v>
      </c>
      <c r="S25" s="86">
        <f t="shared" si="5"/>
        <v>30</v>
      </c>
      <c r="T25" s="81">
        <v>72</v>
      </c>
      <c r="U25" s="47">
        <v>160</v>
      </c>
      <c r="V25" s="47">
        <v>550</v>
      </c>
      <c r="W25" s="43">
        <f t="shared" si="6"/>
        <v>2.2222222222222223</v>
      </c>
      <c r="X25" s="43">
        <f t="shared" si="7"/>
        <v>7.6388888888888893</v>
      </c>
      <c r="Y25" s="43">
        <f t="shared" si="8"/>
        <v>9.8611111111111107</v>
      </c>
      <c r="Z25" s="87">
        <f t="shared" si="9"/>
        <v>393.75</v>
      </c>
      <c r="AA25" s="81">
        <v>36</v>
      </c>
      <c r="AB25" s="47">
        <v>320</v>
      </c>
      <c r="AC25" s="47">
        <v>400</v>
      </c>
      <c r="AD25" s="47">
        <v>500</v>
      </c>
      <c r="AE25" s="43">
        <f t="shared" si="10"/>
        <v>2.2222222222222223</v>
      </c>
      <c r="AF25" s="43">
        <f t="shared" si="11"/>
        <v>13.888888888888889</v>
      </c>
      <c r="AG25" s="43">
        <f t="shared" si="12"/>
        <v>16.111111111111111</v>
      </c>
      <c r="AH25" s="87">
        <f t="shared" si="13"/>
        <v>393.75</v>
      </c>
    </row>
    <row r="26" spans="1:34" ht="42" customHeight="1" x14ac:dyDescent="0.3">
      <c r="A26" s="44">
        <v>25</v>
      </c>
      <c r="B26" s="45"/>
      <c r="C26" s="50" t="s">
        <v>285</v>
      </c>
      <c r="D26" s="19">
        <v>25000</v>
      </c>
      <c r="E26" s="21">
        <v>13</v>
      </c>
      <c r="F26" s="47"/>
      <c r="G26" s="47"/>
      <c r="H26" s="47"/>
      <c r="I26" s="83">
        <v>24</v>
      </c>
      <c r="J26" s="81">
        <v>125</v>
      </c>
      <c r="K26" s="47">
        <v>315</v>
      </c>
      <c r="L26" s="43">
        <f t="shared" si="0"/>
        <v>5.208333333333333</v>
      </c>
      <c r="M26" s="43">
        <f t="shared" si="1"/>
        <v>13.125</v>
      </c>
      <c r="N26" s="86">
        <f t="shared" si="2"/>
        <v>18.333333333333332</v>
      </c>
      <c r="O26" s="81">
        <v>375</v>
      </c>
      <c r="P26" s="47">
        <v>410</v>
      </c>
      <c r="Q26" s="43">
        <f t="shared" si="3"/>
        <v>15.625</v>
      </c>
      <c r="R26" s="43">
        <f t="shared" si="4"/>
        <v>17.083333333333332</v>
      </c>
      <c r="S26" s="86">
        <f t="shared" si="5"/>
        <v>32.708333333333329</v>
      </c>
      <c r="T26" s="81">
        <v>36</v>
      </c>
      <c r="U26" s="47">
        <v>220</v>
      </c>
      <c r="V26" s="47">
        <v>140</v>
      </c>
      <c r="W26" s="43">
        <f t="shared" si="6"/>
        <v>6.1111111111111107</v>
      </c>
      <c r="X26" s="43">
        <f t="shared" si="7"/>
        <v>3.8888888888888888</v>
      </c>
      <c r="Y26" s="43">
        <f t="shared" si="8"/>
        <v>10</v>
      </c>
      <c r="Z26" s="87">
        <f t="shared" si="9"/>
        <v>170.45454545454547</v>
      </c>
      <c r="AA26" s="81">
        <v>4</v>
      </c>
      <c r="AB26" s="47">
        <v>400</v>
      </c>
      <c r="AC26" s="47">
        <v>425</v>
      </c>
      <c r="AD26" s="47">
        <v>100</v>
      </c>
      <c r="AE26" s="43">
        <f t="shared" si="10"/>
        <v>6.25</v>
      </c>
      <c r="AF26" s="43">
        <f t="shared" si="11"/>
        <v>25</v>
      </c>
      <c r="AG26" s="43">
        <f t="shared" si="12"/>
        <v>31.25</v>
      </c>
      <c r="AH26" s="87">
        <f t="shared" si="13"/>
        <v>166.66666666666666</v>
      </c>
    </row>
    <row r="27" spans="1:34" ht="42" customHeight="1" x14ac:dyDescent="0.3">
      <c r="A27" s="44">
        <v>25</v>
      </c>
      <c r="B27" s="45"/>
      <c r="C27" s="50" t="s">
        <v>286</v>
      </c>
      <c r="D27" s="19">
        <v>25000</v>
      </c>
      <c r="E27" s="21">
        <v>13</v>
      </c>
      <c r="F27" s="47"/>
      <c r="G27" s="47"/>
      <c r="H27" s="47"/>
      <c r="I27" s="83">
        <v>4</v>
      </c>
      <c r="J27" s="81">
        <v>50</v>
      </c>
      <c r="K27" s="47">
        <v>145</v>
      </c>
      <c r="L27" s="43">
        <f t="shared" si="0"/>
        <v>12.5</v>
      </c>
      <c r="M27" s="43">
        <f t="shared" si="1"/>
        <v>36.25</v>
      </c>
      <c r="N27" s="86">
        <f t="shared" si="2"/>
        <v>48.75</v>
      </c>
      <c r="O27" s="81">
        <v>55</v>
      </c>
      <c r="P27" s="47">
        <v>160</v>
      </c>
      <c r="Q27" s="43">
        <f t="shared" si="3"/>
        <v>13.75</v>
      </c>
      <c r="R27" s="43">
        <f t="shared" si="4"/>
        <v>40</v>
      </c>
      <c r="S27" s="86">
        <f t="shared" si="5"/>
        <v>53.75</v>
      </c>
      <c r="T27" s="81">
        <v>10</v>
      </c>
      <c r="U27" s="47">
        <v>60</v>
      </c>
      <c r="V27" s="47">
        <v>115</v>
      </c>
      <c r="W27" s="43">
        <f t="shared" si="6"/>
        <v>6</v>
      </c>
      <c r="X27" s="43">
        <f t="shared" si="7"/>
        <v>11.5</v>
      </c>
      <c r="Y27" s="43">
        <f t="shared" si="8"/>
        <v>17.5</v>
      </c>
      <c r="Z27" s="87">
        <f t="shared" si="9"/>
        <v>173.61111111111111</v>
      </c>
      <c r="AA27" s="81">
        <v>8</v>
      </c>
      <c r="AB27" s="47">
        <v>450</v>
      </c>
      <c r="AC27" s="47">
        <v>490</v>
      </c>
      <c r="AD27" s="47">
        <v>305</v>
      </c>
      <c r="AE27" s="43">
        <f t="shared" si="10"/>
        <v>5</v>
      </c>
      <c r="AF27" s="43">
        <f t="shared" si="11"/>
        <v>38.125</v>
      </c>
      <c r="AG27" s="43">
        <f t="shared" si="12"/>
        <v>43.125</v>
      </c>
      <c r="AH27" s="87">
        <f t="shared" si="13"/>
        <v>208.33333333333334</v>
      </c>
    </row>
    <row r="28" spans="1:34" ht="42" customHeight="1" x14ac:dyDescent="0.3">
      <c r="A28" s="44">
        <v>25</v>
      </c>
      <c r="B28" s="45"/>
      <c r="C28" s="50" t="s">
        <v>287</v>
      </c>
      <c r="D28" s="19">
        <v>25000</v>
      </c>
      <c r="E28" s="21">
        <v>13</v>
      </c>
      <c r="F28" s="47"/>
      <c r="G28" s="47"/>
      <c r="H28" s="47"/>
      <c r="I28" s="83">
        <v>19</v>
      </c>
      <c r="J28" s="81">
        <v>250</v>
      </c>
      <c r="K28" s="47">
        <v>725</v>
      </c>
      <c r="L28" s="43">
        <f t="shared" si="0"/>
        <v>13.157894736842104</v>
      </c>
      <c r="M28" s="43">
        <f t="shared" si="1"/>
        <v>38.157894736842103</v>
      </c>
      <c r="N28" s="86">
        <f t="shared" si="2"/>
        <v>51.315789473684205</v>
      </c>
      <c r="O28" s="81">
        <v>275</v>
      </c>
      <c r="P28" s="47">
        <v>800</v>
      </c>
      <c r="Q28" s="43">
        <f t="shared" si="3"/>
        <v>14.473684210526315</v>
      </c>
      <c r="R28" s="43">
        <f t="shared" si="4"/>
        <v>42.10526315789474</v>
      </c>
      <c r="S28" s="86">
        <f t="shared" si="5"/>
        <v>56.578947368421055</v>
      </c>
      <c r="T28" s="81">
        <v>30</v>
      </c>
      <c r="U28" s="47">
        <v>200</v>
      </c>
      <c r="V28" s="47">
        <v>375</v>
      </c>
      <c r="W28" s="43">
        <f t="shared" si="6"/>
        <v>6.666666666666667</v>
      </c>
      <c r="X28" s="43">
        <f t="shared" si="7"/>
        <v>12.5</v>
      </c>
      <c r="Y28" s="43">
        <f t="shared" si="8"/>
        <v>19.166666666666668</v>
      </c>
      <c r="Z28" s="87">
        <f t="shared" si="9"/>
        <v>156.25</v>
      </c>
      <c r="AA28" s="81">
        <v>12</v>
      </c>
      <c r="AB28" s="47">
        <v>520</v>
      </c>
      <c r="AC28" s="47">
        <v>600</v>
      </c>
      <c r="AD28" s="47">
        <v>500</v>
      </c>
      <c r="AE28" s="43">
        <f t="shared" si="10"/>
        <v>6.666666666666667</v>
      </c>
      <c r="AF28" s="43">
        <f t="shared" si="11"/>
        <v>41.666666666666664</v>
      </c>
      <c r="AG28" s="43">
        <f t="shared" si="12"/>
        <v>48.333333333333329</v>
      </c>
      <c r="AH28" s="87">
        <f t="shared" si="13"/>
        <v>156.25</v>
      </c>
    </row>
    <row r="29" spans="1:34" ht="42" customHeight="1" x14ac:dyDescent="0.3">
      <c r="A29" s="44">
        <v>18</v>
      </c>
      <c r="B29" s="45"/>
      <c r="C29" s="50" t="s">
        <v>290</v>
      </c>
      <c r="D29" s="19">
        <v>16000</v>
      </c>
      <c r="E29" s="21">
        <v>9</v>
      </c>
      <c r="F29" s="47"/>
      <c r="G29" s="47"/>
      <c r="H29" s="47"/>
      <c r="I29" s="83">
        <v>22</v>
      </c>
      <c r="J29" s="81">
        <v>270</v>
      </c>
      <c r="K29" s="47">
        <v>450</v>
      </c>
      <c r="L29" s="43">
        <f t="shared" si="0"/>
        <v>12.272727272727273</v>
      </c>
      <c r="M29" s="43">
        <f t="shared" si="1"/>
        <v>20.454545454545453</v>
      </c>
      <c r="N29" s="86">
        <f t="shared" si="2"/>
        <v>32.727272727272727</v>
      </c>
      <c r="O29" s="81">
        <v>315</v>
      </c>
      <c r="P29" s="47">
        <v>360</v>
      </c>
      <c r="Q29" s="43">
        <f t="shared" si="3"/>
        <v>14.318181818181818</v>
      </c>
      <c r="R29" s="43">
        <f t="shared" si="4"/>
        <v>16.363636363636363</v>
      </c>
      <c r="S29" s="86">
        <f t="shared" si="5"/>
        <v>30.68181818181818</v>
      </c>
      <c r="T29" s="81">
        <v>32</v>
      </c>
      <c r="U29" s="47">
        <v>190</v>
      </c>
      <c r="V29" s="47">
        <v>245</v>
      </c>
      <c r="W29" s="43">
        <f t="shared" si="6"/>
        <v>5.9375</v>
      </c>
      <c r="X29" s="43">
        <f t="shared" si="7"/>
        <v>7.65625</v>
      </c>
      <c r="Y29" s="43">
        <f t="shared" si="8"/>
        <v>13.59375</v>
      </c>
      <c r="Z29" s="87">
        <f t="shared" si="9"/>
        <v>112.28070175438597</v>
      </c>
      <c r="AA29" s="81">
        <v>18</v>
      </c>
      <c r="AB29" s="47">
        <v>225</v>
      </c>
      <c r="AC29" s="47">
        <v>330</v>
      </c>
      <c r="AD29" s="47">
        <v>180</v>
      </c>
      <c r="AE29" s="43">
        <f t="shared" si="10"/>
        <v>5.833333333333333</v>
      </c>
      <c r="AF29" s="43">
        <f t="shared" si="11"/>
        <v>10</v>
      </c>
      <c r="AG29" s="43">
        <f t="shared" si="12"/>
        <v>15.833333333333332</v>
      </c>
      <c r="AH29" s="87">
        <f t="shared" si="13"/>
        <v>114.28571428571429</v>
      </c>
    </row>
    <row r="30" spans="1:34" ht="42" customHeight="1" x14ac:dyDescent="0.3">
      <c r="A30" s="44">
        <v>18</v>
      </c>
      <c r="B30" s="45"/>
      <c r="C30" s="50" t="s">
        <v>289</v>
      </c>
      <c r="D30" s="19">
        <v>16000</v>
      </c>
      <c r="E30" s="21">
        <v>9</v>
      </c>
      <c r="F30" s="47"/>
      <c r="G30" s="47"/>
      <c r="H30" s="47"/>
      <c r="I30" s="83">
        <v>28</v>
      </c>
      <c r="J30" s="81">
        <v>255</v>
      </c>
      <c r="K30" s="47">
        <v>415</v>
      </c>
      <c r="L30" s="43">
        <f t="shared" si="0"/>
        <v>9.1071428571428577</v>
      </c>
      <c r="M30" s="43">
        <f t="shared" si="1"/>
        <v>14.821428571428571</v>
      </c>
      <c r="N30" s="86">
        <f t="shared" si="2"/>
        <v>23.928571428571431</v>
      </c>
      <c r="O30" s="81">
        <v>305</v>
      </c>
      <c r="P30" s="47">
        <v>550</v>
      </c>
      <c r="Q30" s="43">
        <f t="shared" si="3"/>
        <v>10.892857142857142</v>
      </c>
      <c r="R30" s="43">
        <f t="shared" si="4"/>
        <v>19.642857142857142</v>
      </c>
      <c r="S30" s="86">
        <f t="shared" si="5"/>
        <v>30.535714285714285</v>
      </c>
      <c r="T30" s="81">
        <v>42</v>
      </c>
      <c r="U30" s="47">
        <v>200</v>
      </c>
      <c r="V30" s="47">
        <v>220</v>
      </c>
      <c r="W30" s="43">
        <f t="shared" si="6"/>
        <v>4.7619047619047619</v>
      </c>
      <c r="X30" s="43">
        <f t="shared" si="7"/>
        <v>5.2380952380952381</v>
      </c>
      <c r="Y30" s="43">
        <f t="shared" si="8"/>
        <v>10</v>
      </c>
      <c r="Z30" s="87">
        <f t="shared" si="9"/>
        <v>140</v>
      </c>
      <c r="AA30" s="81">
        <v>20</v>
      </c>
      <c r="AB30" s="47">
        <v>315</v>
      </c>
      <c r="AC30" s="47">
        <v>375</v>
      </c>
      <c r="AD30" s="47">
        <v>425</v>
      </c>
      <c r="AE30" s="43">
        <f t="shared" si="10"/>
        <v>3</v>
      </c>
      <c r="AF30" s="43">
        <f t="shared" si="11"/>
        <v>21.25</v>
      </c>
      <c r="AG30" s="43">
        <f t="shared" si="12"/>
        <v>24.25</v>
      </c>
      <c r="AH30" s="87">
        <f t="shared" si="13"/>
        <v>222.2222222222222</v>
      </c>
    </row>
    <row r="31" spans="1:34" ht="42" customHeight="1" x14ac:dyDescent="0.3">
      <c r="A31" s="44">
        <v>15</v>
      </c>
      <c r="B31" s="45"/>
      <c r="C31" s="50" t="s">
        <v>432</v>
      </c>
      <c r="D31" s="19">
        <v>12000</v>
      </c>
      <c r="E31" s="21">
        <v>7</v>
      </c>
      <c r="F31" s="47"/>
      <c r="G31" s="47"/>
      <c r="H31" s="47">
        <v>15</v>
      </c>
      <c r="I31" s="83">
        <v>24</v>
      </c>
      <c r="J31" s="81"/>
      <c r="K31" s="47"/>
      <c r="L31" s="43"/>
      <c r="M31" s="43"/>
      <c r="N31" s="86"/>
      <c r="O31" s="81">
        <v>260</v>
      </c>
      <c r="P31" s="47">
        <v>400</v>
      </c>
      <c r="Q31" s="43">
        <f t="shared" si="3"/>
        <v>10.833333333333334</v>
      </c>
      <c r="R31" s="43">
        <f t="shared" si="4"/>
        <v>16.666666666666668</v>
      </c>
      <c r="S31" s="86">
        <f t="shared" si="5"/>
        <v>27.5</v>
      </c>
      <c r="T31" s="81">
        <v>36</v>
      </c>
      <c r="U31" s="47">
        <v>180</v>
      </c>
      <c r="V31" s="47">
        <v>260</v>
      </c>
      <c r="W31" s="43">
        <f t="shared" si="6"/>
        <v>5</v>
      </c>
      <c r="X31" s="43">
        <f t="shared" si="7"/>
        <v>7.2222222222222223</v>
      </c>
      <c r="Y31" s="43">
        <f t="shared" si="8"/>
        <v>12.222222222222221</v>
      </c>
      <c r="Z31" s="87">
        <f t="shared" si="9"/>
        <v>100</v>
      </c>
      <c r="AA31" s="81"/>
      <c r="AB31" s="47"/>
      <c r="AC31" s="47"/>
      <c r="AD31" s="47"/>
      <c r="AE31" s="43"/>
      <c r="AF31" s="43"/>
      <c r="AG31" s="43"/>
      <c r="AH31" s="87" t="str">
        <f t="shared" si="13"/>
        <v>-</v>
      </c>
    </row>
    <row r="32" spans="1:34" ht="42" customHeight="1" x14ac:dyDescent="0.3">
      <c r="A32" s="44">
        <v>15</v>
      </c>
      <c r="B32" s="45"/>
      <c r="C32" s="50" t="s">
        <v>431</v>
      </c>
      <c r="D32" s="19">
        <v>12000</v>
      </c>
      <c r="E32" s="21">
        <v>7</v>
      </c>
      <c r="F32" s="47"/>
      <c r="G32" s="47"/>
      <c r="H32" s="47">
        <v>20</v>
      </c>
      <c r="I32" s="83"/>
      <c r="J32" s="81"/>
      <c r="K32" s="47"/>
      <c r="L32" s="43"/>
      <c r="M32" s="43"/>
      <c r="N32" s="86"/>
      <c r="O32" s="81"/>
      <c r="P32" s="47"/>
      <c r="Q32" s="43"/>
      <c r="R32" s="43"/>
      <c r="S32" s="86"/>
      <c r="T32" s="81">
        <v>14</v>
      </c>
      <c r="U32" s="47">
        <v>65</v>
      </c>
      <c r="V32" s="47">
        <v>90</v>
      </c>
      <c r="W32" s="43">
        <f t="shared" si="6"/>
        <v>4.6428571428571432</v>
      </c>
      <c r="X32" s="43">
        <f t="shared" si="7"/>
        <v>6.4285714285714288</v>
      </c>
      <c r="Y32" s="43">
        <f t="shared" si="8"/>
        <v>11.071428571428573</v>
      </c>
      <c r="Z32" s="87">
        <f t="shared" si="9"/>
        <v>107.69230769230768</v>
      </c>
      <c r="AA32" s="81"/>
      <c r="AB32" s="47"/>
      <c r="AC32" s="47"/>
      <c r="AD32" s="47"/>
      <c r="AE32" s="43"/>
      <c r="AF32" s="43"/>
      <c r="AG32" s="43"/>
      <c r="AH32" s="87" t="str">
        <f t="shared" si="13"/>
        <v>-</v>
      </c>
    </row>
    <row r="33" spans="1:34" ht="42" customHeight="1" x14ac:dyDescent="0.3">
      <c r="A33" s="44">
        <v>30</v>
      </c>
      <c r="B33" s="45"/>
      <c r="C33" s="50" t="s">
        <v>414</v>
      </c>
      <c r="D33" s="19">
        <v>25000</v>
      </c>
      <c r="E33" s="21">
        <v>13</v>
      </c>
      <c r="F33" s="47"/>
      <c r="G33" s="47"/>
      <c r="H33" s="47"/>
      <c r="I33" s="83">
        <v>40</v>
      </c>
      <c r="J33" s="81">
        <v>480</v>
      </c>
      <c r="K33" s="47">
        <v>1120</v>
      </c>
      <c r="L33" s="43">
        <f t="shared" ref="L33:L34" si="14">IFERROR(J33/I33, "-")</f>
        <v>12</v>
      </c>
      <c r="M33" s="43">
        <f t="shared" ref="M33:M34" si="15">IFERROR(K33/I33, "-")</f>
        <v>28</v>
      </c>
      <c r="N33" s="86">
        <f t="shared" ref="N33:N34" si="16">IFERROR(L33+M33, "-")</f>
        <v>40</v>
      </c>
      <c r="O33" s="81">
        <v>570</v>
      </c>
      <c r="P33" s="47">
        <v>1250</v>
      </c>
      <c r="Q33" s="43">
        <f t="shared" ref="Q33:Q34" si="17">IFERROR(O33/I33, "-")</f>
        <v>14.25</v>
      </c>
      <c r="R33" s="43">
        <f t="shared" ref="R33:R34" si="18">IFERROR(P33/I33, "-")</f>
        <v>31.25</v>
      </c>
      <c r="S33" s="86">
        <f t="shared" ref="S33:S34" si="19">IFERROR(Q33+R33, "-")</f>
        <v>45.5</v>
      </c>
      <c r="T33" s="81">
        <v>52</v>
      </c>
      <c r="U33" s="47"/>
      <c r="V33" s="47"/>
      <c r="W33" s="43"/>
      <c r="X33" s="43"/>
      <c r="Y33" s="43"/>
      <c r="Z33" s="87"/>
      <c r="AA33" s="81"/>
      <c r="AB33" s="47"/>
      <c r="AC33" s="47"/>
      <c r="AD33" s="47"/>
      <c r="AE33" s="43"/>
      <c r="AF33" s="43"/>
      <c r="AG33" s="43"/>
      <c r="AH33" s="87"/>
    </row>
    <row r="34" spans="1:34" ht="42" customHeight="1" x14ac:dyDescent="0.3">
      <c r="A34" s="44">
        <v>30</v>
      </c>
      <c r="B34" s="45"/>
      <c r="C34" s="50" t="s">
        <v>415</v>
      </c>
      <c r="D34" s="19">
        <v>25000</v>
      </c>
      <c r="E34" s="21">
        <v>13</v>
      </c>
      <c r="F34" s="47"/>
      <c r="G34" s="47"/>
      <c r="H34" s="47"/>
      <c r="I34" s="83">
        <v>32</v>
      </c>
      <c r="J34" s="81">
        <v>860</v>
      </c>
      <c r="K34" s="47">
        <v>1000</v>
      </c>
      <c r="L34" s="43">
        <f t="shared" si="14"/>
        <v>26.875</v>
      </c>
      <c r="M34" s="43">
        <f t="shared" si="15"/>
        <v>31.25</v>
      </c>
      <c r="N34" s="86">
        <f t="shared" si="16"/>
        <v>58.125</v>
      </c>
      <c r="O34" s="81">
        <v>950</v>
      </c>
      <c r="P34" s="47">
        <v>1180</v>
      </c>
      <c r="Q34" s="43">
        <f t="shared" si="17"/>
        <v>29.6875</v>
      </c>
      <c r="R34" s="43">
        <f t="shared" si="18"/>
        <v>36.875</v>
      </c>
      <c r="S34" s="86">
        <f t="shared" si="19"/>
        <v>66.5625</v>
      </c>
      <c r="T34" s="81">
        <v>44</v>
      </c>
      <c r="U34" s="47"/>
      <c r="V34" s="47"/>
      <c r="W34" s="43"/>
      <c r="X34" s="43"/>
      <c r="Y34" s="43"/>
      <c r="Z34" s="87"/>
      <c r="AA34" s="81"/>
      <c r="AB34" s="47"/>
      <c r="AC34" s="47"/>
      <c r="AD34" s="47"/>
      <c r="AE34" s="43"/>
      <c r="AF34" s="43"/>
      <c r="AG34" s="43"/>
      <c r="AH34" s="87"/>
    </row>
    <row r="35" spans="1:34" ht="42" customHeight="1" x14ac:dyDescent="0.3">
      <c r="A35" s="44"/>
      <c r="B35" s="45"/>
      <c r="C35" s="50" t="s">
        <v>323</v>
      </c>
      <c r="D35" s="19">
        <v>25000</v>
      </c>
      <c r="E35" s="21">
        <v>10</v>
      </c>
      <c r="F35" s="47">
        <v>32</v>
      </c>
      <c r="G35" s="47"/>
      <c r="H35" s="47"/>
      <c r="I35" s="83">
        <v>35</v>
      </c>
      <c r="J35" s="81">
        <v>770</v>
      </c>
      <c r="K35" s="47">
        <v>545</v>
      </c>
      <c r="L35" s="43">
        <f t="shared" ref="L35:L36" si="20">IFERROR(J35/I35, "-")</f>
        <v>22</v>
      </c>
      <c r="M35" s="43">
        <f t="shared" ref="M35:M36" si="21">IFERROR(K35/I35, "-")</f>
        <v>15.571428571428571</v>
      </c>
      <c r="N35" s="86">
        <f t="shared" ref="N35:N36" si="22">IFERROR(L35+M35, "-")</f>
        <v>37.571428571428569</v>
      </c>
      <c r="O35" s="81">
        <v>840</v>
      </c>
      <c r="P35" s="47">
        <v>715</v>
      </c>
      <c r="Q35" s="43">
        <f t="shared" ref="Q35:Q36" si="23">IFERROR(O35/I35, "-")</f>
        <v>24</v>
      </c>
      <c r="R35" s="43">
        <f t="shared" ref="R35:R36" si="24">IFERROR(P35/I35, "-")</f>
        <v>20.428571428571427</v>
      </c>
      <c r="S35" s="86">
        <f t="shared" ref="S35:S36" si="25">IFERROR(Q35+R35, "-")</f>
        <v>44.428571428571431</v>
      </c>
      <c r="T35" s="81">
        <v>48</v>
      </c>
      <c r="U35" s="47">
        <v>425</v>
      </c>
      <c r="V35" s="47">
        <v>280</v>
      </c>
      <c r="W35" s="43">
        <f t="shared" ref="W35:W36" si="26">IFERROR(U35/T35, "-")</f>
        <v>8.8541666666666661</v>
      </c>
      <c r="X35" s="43">
        <f t="shared" ref="X35:X36" si="27">IFERROR(V35/T35, "-")</f>
        <v>5.833333333333333</v>
      </c>
      <c r="Y35" s="43">
        <f t="shared" ref="Y35:Y36" si="28">IFERROR(W35+X35, "-")</f>
        <v>14.6875</v>
      </c>
      <c r="Z35" s="87">
        <f>IFERROR(IF(D35/W35/24=0, "-", D35/W35/24),"-")</f>
        <v>117.64705882352941</v>
      </c>
      <c r="AA35" s="81">
        <v>23</v>
      </c>
      <c r="AB35" s="47">
        <v>750</v>
      </c>
      <c r="AC35" s="47"/>
      <c r="AD35" s="47"/>
      <c r="AE35" s="43">
        <f t="shared" ref="AE35:AE36" si="29">(AC35-AB35)/AA35</f>
        <v>-32.608695652173914</v>
      </c>
      <c r="AF35" s="43">
        <f t="shared" ref="AF35:AF36" si="30">AD35/AA35</f>
        <v>0</v>
      </c>
      <c r="AG35" s="43">
        <f t="shared" ref="AG35:AG36" si="31">AE35+AF35</f>
        <v>-32.608695652173914</v>
      </c>
      <c r="AH35" s="87">
        <f>IFERROR(IF(I35/AE35/24=0, "-", I35/AE35/24),"-")</f>
        <v>-4.4722222222222219E-2</v>
      </c>
    </row>
    <row r="36" spans="1:34" ht="42" customHeight="1" x14ac:dyDescent="0.3">
      <c r="A36" s="44"/>
      <c r="B36" s="45"/>
      <c r="C36" s="50" t="s">
        <v>407</v>
      </c>
      <c r="D36" s="19">
        <v>25000</v>
      </c>
      <c r="E36" s="21">
        <v>10</v>
      </c>
      <c r="F36" s="47">
        <v>32</v>
      </c>
      <c r="G36" s="47"/>
      <c r="H36" s="47"/>
      <c r="I36" s="83">
        <v>63</v>
      </c>
      <c r="J36" s="81">
        <v>825</v>
      </c>
      <c r="K36" s="47">
        <v>1900</v>
      </c>
      <c r="L36" s="43">
        <f t="shared" si="20"/>
        <v>13.095238095238095</v>
      </c>
      <c r="M36" s="43">
        <f t="shared" si="21"/>
        <v>30.158730158730158</v>
      </c>
      <c r="N36" s="86">
        <f t="shared" si="22"/>
        <v>43.253968253968253</v>
      </c>
      <c r="O36" s="81">
        <v>935</v>
      </c>
      <c r="P36" s="47">
        <v>2270</v>
      </c>
      <c r="Q36" s="43">
        <f t="shared" si="23"/>
        <v>14.841269841269842</v>
      </c>
      <c r="R36" s="43">
        <f t="shared" si="24"/>
        <v>36.031746031746032</v>
      </c>
      <c r="S36" s="86">
        <f t="shared" si="25"/>
        <v>50.873015873015873</v>
      </c>
      <c r="T36" s="81">
        <v>72</v>
      </c>
      <c r="U36" s="47"/>
      <c r="V36" s="47"/>
      <c r="W36" s="43">
        <f t="shared" si="26"/>
        <v>0</v>
      </c>
      <c r="X36" s="43">
        <f t="shared" si="27"/>
        <v>0</v>
      </c>
      <c r="Y36" s="43">
        <f t="shared" si="28"/>
        <v>0</v>
      </c>
      <c r="Z36" s="87" t="str">
        <f>IFERROR(IF(D36/W36/24=0, "-", D36/W36/24),"-")</f>
        <v>-</v>
      </c>
      <c r="AA36" s="81">
        <v>28</v>
      </c>
      <c r="AB36" s="47">
        <v>1000</v>
      </c>
      <c r="AC36" s="47"/>
      <c r="AD36" s="47"/>
      <c r="AE36" s="43">
        <f t="shared" si="29"/>
        <v>-35.714285714285715</v>
      </c>
      <c r="AF36" s="43">
        <f t="shared" si="30"/>
        <v>0</v>
      </c>
      <c r="AG36" s="43">
        <f t="shared" si="31"/>
        <v>-35.714285714285715</v>
      </c>
      <c r="AH36" s="87">
        <f>IFERROR(IF(I36/AE36/24=0, "-", I36/AE36/24),"-")</f>
        <v>-7.3499999999999996E-2</v>
      </c>
    </row>
    <row r="37" spans="1:34" ht="42" customHeight="1" x14ac:dyDescent="0.3">
      <c r="A37" s="44"/>
      <c r="B37" s="45"/>
      <c r="C37" s="50" t="s">
        <v>320</v>
      </c>
      <c r="D37" s="19"/>
      <c r="E37" s="21">
        <v>16</v>
      </c>
      <c r="F37" s="47"/>
      <c r="G37" s="47"/>
      <c r="H37" s="47"/>
      <c r="I37" s="83"/>
      <c r="J37" s="81"/>
      <c r="K37" s="47"/>
      <c r="L37" s="43"/>
      <c r="M37" s="43"/>
      <c r="N37" s="86"/>
      <c r="O37" s="81"/>
      <c r="P37" s="47"/>
      <c r="Q37" s="43"/>
      <c r="R37" s="43"/>
      <c r="S37" s="86"/>
      <c r="T37" s="81"/>
      <c r="U37" s="47"/>
      <c r="V37" s="47"/>
      <c r="W37" s="43"/>
      <c r="X37" s="43"/>
      <c r="Y37" s="43"/>
      <c r="Z37" s="87"/>
      <c r="AA37" s="81"/>
      <c r="AB37" s="47"/>
      <c r="AC37" s="47"/>
      <c r="AD37" s="47"/>
      <c r="AE37" s="43"/>
      <c r="AF37" s="43"/>
      <c r="AG37" s="43"/>
      <c r="AH37" s="87"/>
    </row>
    <row r="38" spans="1:34" ht="42" customHeight="1" x14ac:dyDescent="0.3">
      <c r="A38" s="44"/>
      <c r="B38" s="45"/>
      <c r="C38" s="50" t="s">
        <v>319</v>
      </c>
      <c r="D38" s="19"/>
      <c r="E38" s="21">
        <v>16</v>
      </c>
      <c r="F38" s="47"/>
      <c r="G38" s="47"/>
      <c r="H38" s="47"/>
      <c r="I38" s="83"/>
      <c r="J38" s="81">
        <v>525</v>
      </c>
      <c r="K38" s="47">
        <v>925</v>
      </c>
      <c r="L38" s="43"/>
      <c r="M38" s="43"/>
      <c r="N38" s="86"/>
      <c r="O38" s="81"/>
      <c r="P38" s="47"/>
      <c r="Q38" s="43"/>
      <c r="R38" s="43"/>
      <c r="S38" s="86"/>
      <c r="T38" s="81">
        <v>36</v>
      </c>
      <c r="U38" s="47">
        <v>325</v>
      </c>
      <c r="V38" s="47">
        <v>450</v>
      </c>
      <c r="W38" s="43"/>
      <c r="X38" s="43"/>
      <c r="Y38" s="43"/>
      <c r="Z38" s="87"/>
      <c r="AA38" s="81"/>
      <c r="AB38" s="47"/>
      <c r="AC38" s="47"/>
      <c r="AD38" s="47"/>
      <c r="AE38" s="43"/>
      <c r="AF38" s="43"/>
      <c r="AG38" s="43"/>
      <c r="AH38" s="87"/>
    </row>
    <row r="39" spans="1:34" ht="42" customHeight="1" x14ac:dyDescent="0.3">
      <c r="A39" s="44"/>
      <c r="B39" s="45"/>
      <c r="C39" s="50"/>
      <c r="D39" s="19"/>
      <c r="E39" s="21"/>
      <c r="F39" s="47"/>
      <c r="G39" s="47"/>
      <c r="H39" s="47"/>
      <c r="I39" s="83"/>
      <c r="J39" s="81"/>
      <c r="K39" s="47"/>
      <c r="L39" s="43"/>
      <c r="M39" s="43"/>
      <c r="N39" s="86"/>
      <c r="O39" s="81"/>
      <c r="P39" s="47"/>
      <c r="Q39" s="43"/>
      <c r="R39" s="43"/>
      <c r="S39" s="86"/>
      <c r="T39" s="81"/>
      <c r="U39" s="47"/>
      <c r="V39" s="47"/>
      <c r="W39" s="43"/>
      <c r="X39" s="43"/>
      <c r="Y39" s="43"/>
      <c r="Z39" s="87"/>
      <c r="AA39" s="81"/>
      <c r="AB39" s="47"/>
      <c r="AC39" s="47"/>
      <c r="AD39" s="47"/>
      <c r="AE39" s="43"/>
      <c r="AF39" s="43"/>
      <c r="AG39" s="43"/>
      <c r="AH39" s="87"/>
    </row>
    <row r="40" spans="1:34" ht="42" customHeight="1" x14ac:dyDescent="0.3">
      <c r="A40" s="44"/>
      <c r="B40" s="45"/>
      <c r="C40" s="50"/>
      <c r="D40" s="19"/>
      <c r="E40" s="21"/>
      <c r="F40" s="47"/>
      <c r="G40" s="47"/>
      <c r="H40" s="47"/>
      <c r="I40" s="83"/>
      <c r="J40" s="81"/>
      <c r="K40" s="47"/>
      <c r="L40" s="43"/>
      <c r="M40" s="43"/>
      <c r="N40" s="86"/>
      <c r="O40" s="81"/>
      <c r="P40" s="47"/>
      <c r="Q40" s="43"/>
      <c r="R40" s="43"/>
      <c r="S40" s="86"/>
      <c r="T40" s="81"/>
      <c r="U40" s="47"/>
      <c r="V40" s="47"/>
      <c r="W40" s="43"/>
      <c r="X40" s="43"/>
      <c r="Y40" s="43"/>
      <c r="Z40" s="87"/>
      <c r="AA40" s="81"/>
      <c r="AB40" s="47"/>
      <c r="AC40" s="47"/>
      <c r="AD40" s="47"/>
      <c r="AE40" s="43"/>
      <c r="AF40" s="43"/>
      <c r="AG40" s="43"/>
      <c r="AH40" s="87"/>
    </row>
    <row r="41" spans="1:34" ht="42" customHeight="1" x14ac:dyDescent="0.3">
      <c r="A41" s="44"/>
      <c r="B41" s="45"/>
      <c r="C41" s="50"/>
      <c r="D41" s="19"/>
      <c r="E41" s="21"/>
      <c r="F41" s="47"/>
      <c r="G41" s="47"/>
      <c r="H41" s="47"/>
      <c r="I41" s="83"/>
      <c r="J41" s="81"/>
      <c r="K41" s="47"/>
      <c r="L41" s="43"/>
      <c r="M41" s="43"/>
      <c r="N41" s="86"/>
      <c r="O41" s="81"/>
      <c r="P41" s="47"/>
      <c r="Q41" s="43"/>
      <c r="R41" s="43"/>
      <c r="S41" s="86"/>
      <c r="T41" s="81"/>
      <c r="U41" s="47"/>
      <c r="V41" s="47"/>
      <c r="W41" s="43"/>
      <c r="X41" s="43"/>
      <c r="Y41" s="43"/>
      <c r="Z41" s="87"/>
      <c r="AA41" s="81"/>
      <c r="AB41" s="47"/>
      <c r="AC41" s="47"/>
      <c r="AD41" s="47"/>
      <c r="AE41" s="43"/>
      <c r="AF41" s="43"/>
      <c r="AG41" s="43"/>
      <c r="AH41" s="87"/>
    </row>
    <row r="42" spans="1:34" ht="42" customHeight="1" x14ac:dyDescent="0.3">
      <c r="A42" s="44"/>
      <c r="B42" s="45"/>
      <c r="C42" s="50"/>
      <c r="D42" s="19"/>
      <c r="E42" s="21"/>
      <c r="F42" s="47"/>
      <c r="G42" s="47"/>
      <c r="H42" s="47"/>
      <c r="I42" s="83"/>
      <c r="J42" s="81"/>
      <c r="K42" s="47"/>
      <c r="L42" s="43"/>
      <c r="M42" s="43"/>
      <c r="N42" s="86"/>
      <c r="O42" s="81"/>
      <c r="P42" s="47"/>
      <c r="Q42" s="43"/>
      <c r="R42" s="43"/>
      <c r="S42" s="86"/>
      <c r="T42" s="81"/>
      <c r="U42" s="47"/>
      <c r="V42" s="47"/>
      <c r="W42" s="43"/>
      <c r="X42" s="43"/>
      <c r="Y42" s="43"/>
      <c r="Z42" s="87"/>
      <c r="AA42" s="81"/>
      <c r="AB42" s="47"/>
      <c r="AC42" s="47"/>
      <c r="AD42" s="47"/>
      <c r="AE42" s="43"/>
      <c r="AF42" s="43"/>
      <c r="AG42" s="43"/>
      <c r="AH42" s="87"/>
    </row>
    <row r="43" spans="1:34" ht="42" customHeight="1" x14ac:dyDescent="0.3">
      <c r="A43" s="44"/>
      <c r="B43" s="45"/>
      <c r="C43" s="50"/>
      <c r="D43" s="19"/>
      <c r="E43" s="21"/>
      <c r="F43" s="47"/>
      <c r="G43" s="47"/>
      <c r="H43" s="47"/>
      <c r="I43" s="83"/>
      <c r="J43" s="81"/>
      <c r="K43" s="47"/>
      <c r="L43" s="43"/>
      <c r="M43" s="43"/>
      <c r="N43" s="86"/>
      <c r="O43" s="81"/>
      <c r="P43" s="47"/>
      <c r="Q43" s="43"/>
      <c r="R43" s="43"/>
      <c r="S43" s="86"/>
      <c r="T43" s="81"/>
      <c r="U43" s="47"/>
      <c r="V43" s="47"/>
      <c r="W43" s="43"/>
      <c r="X43" s="43"/>
      <c r="Y43" s="43"/>
      <c r="Z43" s="87"/>
      <c r="AA43" s="81"/>
      <c r="AB43" s="47"/>
      <c r="AC43" s="47"/>
      <c r="AD43" s="47"/>
      <c r="AE43" s="43"/>
      <c r="AF43" s="43"/>
      <c r="AG43" s="43"/>
      <c r="AH43" s="87"/>
    </row>
    <row r="44" spans="1:34" ht="42" customHeight="1" x14ac:dyDescent="0.3">
      <c r="A44" s="44"/>
      <c r="B44" s="45"/>
      <c r="C44" s="50"/>
      <c r="D44" s="19"/>
      <c r="E44" s="21"/>
      <c r="F44" s="47"/>
      <c r="G44" s="47"/>
      <c r="H44" s="47"/>
      <c r="I44" s="83"/>
      <c r="J44" s="81"/>
      <c r="K44" s="47"/>
      <c r="L44" s="43"/>
      <c r="M44" s="43"/>
      <c r="N44" s="86"/>
      <c r="O44" s="81"/>
      <c r="P44" s="47"/>
      <c r="Q44" s="43"/>
      <c r="R44" s="43"/>
      <c r="S44" s="86"/>
      <c r="T44" s="81"/>
      <c r="U44" s="47"/>
      <c r="V44" s="47"/>
      <c r="W44" s="43"/>
      <c r="X44" s="43"/>
      <c r="Y44" s="43"/>
      <c r="Z44" s="87"/>
      <c r="AA44" s="81"/>
      <c r="AB44" s="47"/>
      <c r="AC44" s="47"/>
      <c r="AD44" s="47"/>
      <c r="AE44" s="43"/>
      <c r="AF44" s="43"/>
      <c r="AG44" s="43"/>
      <c r="AH44" s="87"/>
    </row>
    <row r="45" spans="1:34" ht="42" customHeight="1" x14ac:dyDescent="0.3">
      <c r="A45" s="44"/>
      <c r="B45" s="45"/>
      <c r="C45" s="50"/>
      <c r="D45" s="19"/>
      <c r="E45" s="21"/>
      <c r="F45" s="47"/>
      <c r="G45" s="47"/>
      <c r="H45" s="47"/>
      <c r="I45" s="83"/>
      <c r="J45" s="81"/>
      <c r="K45" s="47"/>
      <c r="L45" s="43"/>
      <c r="M45" s="43"/>
      <c r="N45" s="86"/>
      <c r="O45" s="81"/>
      <c r="P45" s="47"/>
      <c r="Q45" s="43"/>
      <c r="R45" s="43"/>
      <c r="S45" s="86"/>
      <c r="T45" s="81"/>
      <c r="U45" s="47"/>
      <c r="V45" s="47"/>
      <c r="W45" s="43"/>
      <c r="X45" s="43"/>
      <c r="Y45" s="43"/>
      <c r="Z45" s="87"/>
      <c r="AA45" s="81"/>
      <c r="AB45" s="47"/>
      <c r="AC45" s="47"/>
      <c r="AD45" s="47"/>
      <c r="AE45" s="43"/>
      <c r="AF45" s="43"/>
      <c r="AG45" s="43"/>
      <c r="AH45" s="87"/>
    </row>
    <row r="46" spans="1:34" ht="42" customHeight="1" x14ac:dyDescent="0.3">
      <c r="A46" s="44"/>
      <c r="B46" s="45"/>
      <c r="C46" s="50"/>
      <c r="D46" s="19"/>
      <c r="E46" s="21"/>
      <c r="F46" s="47"/>
      <c r="G46" s="47"/>
      <c r="H46" s="47"/>
      <c r="I46" s="83"/>
      <c r="J46" s="81"/>
      <c r="K46" s="47"/>
      <c r="L46" s="43"/>
      <c r="M46" s="43"/>
      <c r="N46" s="86"/>
      <c r="O46" s="81"/>
      <c r="P46" s="47"/>
      <c r="Q46" s="43"/>
      <c r="R46" s="43"/>
      <c r="S46" s="86"/>
      <c r="T46" s="81"/>
      <c r="U46" s="47"/>
      <c r="V46" s="47"/>
      <c r="W46" s="43"/>
      <c r="X46" s="43"/>
      <c r="Y46" s="43"/>
      <c r="Z46" s="87"/>
      <c r="AA46" s="81"/>
      <c r="AB46" s="47"/>
      <c r="AC46" s="47"/>
      <c r="AD46" s="47"/>
      <c r="AE46" s="43"/>
      <c r="AF46" s="43"/>
      <c r="AG46" s="43"/>
      <c r="AH46" s="87"/>
    </row>
    <row r="47" spans="1:34" ht="42" customHeight="1" x14ac:dyDescent="0.3">
      <c r="A47" s="44"/>
      <c r="B47" s="45"/>
      <c r="C47" s="50"/>
      <c r="D47" s="19"/>
      <c r="E47" s="21"/>
      <c r="F47" s="47"/>
      <c r="G47" s="47"/>
      <c r="H47" s="47"/>
      <c r="I47" s="83"/>
      <c r="J47" s="81"/>
      <c r="K47" s="47"/>
      <c r="L47" s="43"/>
      <c r="M47" s="43"/>
      <c r="N47" s="86"/>
      <c r="O47" s="81"/>
      <c r="P47" s="47"/>
      <c r="Q47" s="43"/>
      <c r="R47" s="43"/>
      <c r="S47" s="86"/>
      <c r="T47" s="81"/>
      <c r="U47" s="47"/>
      <c r="V47" s="47"/>
      <c r="W47" s="43"/>
      <c r="X47" s="43"/>
      <c r="Y47" s="43"/>
      <c r="Z47" s="87"/>
      <c r="AA47" s="81"/>
      <c r="AB47" s="47"/>
      <c r="AC47" s="47"/>
      <c r="AD47" s="47"/>
      <c r="AE47" s="43"/>
      <c r="AF47" s="43"/>
      <c r="AG47" s="43"/>
      <c r="AH47" s="87"/>
    </row>
    <row r="48" spans="1:34" ht="42" customHeight="1" x14ac:dyDescent="0.3">
      <c r="A48" s="44"/>
      <c r="B48" s="45"/>
      <c r="C48" s="50"/>
      <c r="D48" s="19"/>
      <c r="E48" s="21"/>
      <c r="F48" s="47"/>
      <c r="G48" s="47"/>
      <c r="H48" s="47"/>
      <c r="I48" s="83"/>
      <c r="J48" s="81"/>
      <c r="K48" s="47"/>
      <c r="L48" s="43"/>
      <c r="M48" s="43"/>
      <c r="N48" s="86"/>
      <c r="O48" s="81"/>
      <c r="P48" s="47"/>
      <c r="Q48" s="43"/>
      <c r="R48" s="43"/>
      <c r="S48" s="86"/>
      <c r="T48" s="81"/>
      <c r="U48" s="47"/>
      <c r="V48" s="47"/>
      <c r="W48" s="43"/>
      <c r="X48" s="43"/>
      <c r="Y48" s="43"/>
      <c r="Z48" s="87"/>
      <c r="AA48" s="81"/>
      <c r="AB48" s="47"/>
      <c r="AC48" s="47"/>
      <c r="AD48" s="47"/>
      <c r="AE48" s="43"/>
      <c r="AF48" s="43"/>
      <c r="AG48" s="43"/>
      <c r="AH48" s="87"/>
    </row>
    <row r="49" spans="1:34" ht="42" customHeight="1" x14ac:dyDescent="0.3">
      <c r="A49" s="44"/>
      <c r="B49" s="45"/>
      <c r="C49" s="50"/>
      <c r="D49" s="19"/>
      <c r="E49" s="21"/>
      <c r="F49" s="47"/>
      <c r="G49" s="47"/>
      <c r="H49" s="47"/>
      <c r="I49" s="83"/>
      <c r="J49" s="81"/>
      <c r="K49" s="47"/>
      <c r="L49" s="43"/>
      <c r="M49" s="43"/>
      <c r="N49" s="86"/>
      <c r="O49" s="81"/>
      <c r="P49" s="47"/>
      <c r="Q49" s="43"/>
      <c r="R49" s="43"/>
      <c r="S49" s="86"/>
      <c r="T49" s="81"/>
      <c r="U49" s="47"/>
      <c r="V49" s="47"/>
      <c r="W49" s="43"/>
      <c r="X49" s="43"/>
      <c r="Y49" s="43"/>
      <c r="Z49" s="87"/>
      <c r="AA49" s="81"/>
      <c r="AB49" s="47"/>
      <c r="AC49" s="47"/>
      <c r="AD49" s="47"/>
      <c r="AE49" s="43"/>
      <c r="AF49" s="43"/>
      <c r="AG49" s="43"/>
      <c r="AH49" s="87"/>
    </row>
    <row r="50" spans="1:34" ht="42" customHeight="1" x14ac:dyDescent="0.3">
      <c r="A50" s="44"/>
      <c r="B50" s="45"/>
      <c r="C50" s="50"/>
      <c r="D50" s="19"/>
      <c r="E50" s="21"/>
      <c r="F50" s="47"/>
      <c r="G50" s="47"/>
      <c r="H50" s="47"/>
      <c r="I50" s="83"/>
      <c r="J50" s="81"/>
      <c r="K50" s="47"/>
      <c r="L50" s="43"/>
      <c r="M50" s="43"/>
      <c r="N50" s="86"/>
      <c r="O50" s="81"/>
      <c r="P50" s="47"/>
      <c r="Q50" s="43"/>
      <c r="R50" s="43"/>
      <c r="S50" s="86"/>
      <c r="T50" s="81"/>
      <c r="U50" s="47"/>
      <c r="V50" s="47"/>
      <c r="W50" s="43"/>
      <c r="X50" s="43"/>
      <c r="Y50" s="43"/>
      <c r="Z50" s="87"/>
      <c r="AA50" s="81"/>
      <c r="AB50" s="47"/>
      <c r="AC50" s="47"/>
      <c r="AD50" s="47"/>
      <c r="AE50" s="43"/>
      <c r="AF50" s="43"/>
      <c r="AG50" s="43"/>
      <c r="AH50" s="87"/>
    </row>
    <row r="51" spans="1:34" ht="42" customHeight="1" x14ac:dyDescent="0.3">
      <c r="A51" s="44"/>
      <c r="B51" s="45"/>
      <c r="C51" s="50"/>
      <c r="D51" s="19"/>
      <c r="E51" s="21"/>
      <c r="F51" s="47"/>
      <c r="G51" s="47"/>
      <c r="H51" s="47"/>
      <c r="I51" s="83"/>
      <c r="J51" s="81"/>
      <c r="K51" s="47"/>
      <c r="L51" s="43"/>
      <c r="M51" s="43"/>
      <c r="N51" s="86"/>
      <c r="O51" s="81"/>
      <c r="P51" s="47"/>
      <c r="Q51" s="43"/>
      <c r="R51" s="43"/>
      <c r="S51" s="86"/>
      <c r="T51" s="81"/>
      <c r="U51" s="47"/>
      <c r="V51" s="47"/>
      <c r="W51" s="43"/>
      <c r="X51" s="43"/>
      <c r="Y51" s="43"/>
      <c r="Z51" s="87"/>
      <c r="AA51" s="81"/>
      <c r="AB51" s="47"/>
      <c r="AC51" s="47"/>
      <c r="AD51" s="47"/>
      <c r="AE51" s="43"/>
      <c r="AF51" s="43"/>
      <c r="AG51" s="43"/>
      <c r="AH51" s="87"/>
    </row>
    <row r="52" spans="1:34" ht="42" customHeight="1" x14ac:dyDescent="0.3">
      <c r="A52" s="44"/>
      <c r="B52" s="45"/>
      <c r="C52" s="50"/>
      <c r="D52" s="19"/>
      <c r="E52" s="21"/>
      <c r="F52" s="47"/>
      <c r="G52" s="47"/>
      <c r="H52" s="47"/>
      <c r="I52" s="83"/>
      <c r="J52" s="81"/>
      <c r="K52" s="47"/>
      <c r="L52" s="43"/>
      <c r="M52" s="43"/>
      <c r="N52" s="86"/>
      <c r="O52" s="81"/>
      <c r="P52" s="47"/>
      <c r="Q52" s="43"/>
      <c r="R52" s="43"/>
      <c r="S52" s="86"/>
      <c r="T52" s="81"/>
      <c r="U52" s="47"/>
      <c r="V52" s="47"/>
      <c r="W52" s="43"/>
      <c r="X52" s="43"/>
      <c r="Y52" s="43"/>
      <c r="Z52" s="87"/>
      <c r="AA52" s="81"/>
      <c r="AB52" s="47"/>
      <c r="AC52" s="47"/>
      <c r="AD52" s="47"/>
      <c r="AE52" s="43"/>
      <c r="AF52" s="43"/>
      <c r="AG52" s="43"/>
      <c r="AH52" s="87"/>
    </row>
    <row r="53" spans="1:34" ht="42" customHeight="1" x14ac:dyDescent="0.3">
      <c r="A53" s="44"/>
      <c r="B53" s="45"/>
      <c r="C53" s="50"/>
      <c r="D53" s="19"/>
      <c r="E53" s="21"/>
      <c r="F53" s="47"/>
      <c r="G53" s="47"/>
      <c r="H53" s="47"/>
      <c r="I53" s="83"/>
      <c r="J53" s="81"/>
      <c r="K53" s="47"/>
      <c r="L53" s="43"/>
      <c r="M53" s="43"/>
      <c r="N53" s="86"/>
      <c r="O53" s="81"/>
      <c r="P53" s="47"/>
      <c r="Q53" s="43"/>
      <c r="R53" s="43"/>
      <c r="S53" s="86"/>
      <c r="T53" s="81"/>
      <c r="U53" s="47"/>
      <c r="V53" s="47"/>
      <c r="W53" s="43"/>
      <c r="X53" s="43"/>
      <c r="Y53" s="43"/>
      <c r="Z53" s="87"/>
      <c r="AA53" s="81"/>
      <c r="AB53" s="47"/>
      <c r="AC53" s="47"/>
      <c r="AD53" s="47"/>
      <c r="AE53" s="43"/>
      <c r="AF53" s="43"/>
      <c r="AG53" s="43"/>
      <c r="AH53" s="87"/>
    </row>
    <row r="54" spans="1:34" ht="42" customHeight="1" x14ac:dyDescent="0.3">
      <c r="A54" s="44"/>
      <c r="B54" s="45"/>
      <c r="C54" s="50"/>
      <c r="D54" s="19"/>
      <c r="E54" s="21"/>
      <c r="F54" s="47"/>
      <c r="G54" s="47"/>
      <c r="H54" s="47"/>
      <c r="I54" s="83"/>
      <c r="J54" s="81"/>
      <c r="K54" s="47"/>
      <c r="L54" s="43"/>
      <c r="M54" s="43"/>
      <c r="N54" s="86"/>
      <c r="O54" s="81"/>
      <c r="P54" s="47"/>
      <c r="Q54" s="43"/>
      <c r="R54" s="43"/>
      <c r="S54" s="86"/>
      <c r="T54" s="81"/>
      <c r="U54" s="47"/>
      <c r="V54" s="47"/>
      <c r="W54" s="43"/>
      <c r="X54" s="43"/>
      <c r="Y54" s="43"/>
      <c r="Z54" s="87"/>
      <c r="AA54" s="81"/>
      <c r="AB54" s="47"/>
      <c r="AC54" s="47"/>
      <c r="AD54" s="47"/>
      <c r="AE54" s="43"/>
      <c r="AF54" s="43"/>
      <c r="AG54" s="43"/>
      <c r="AH54" s="87"/>
    </row>
    <row r="55" spans="1:34" ht="42" customHeight="1" x14ac:dyDescent="0.3">
      <c r="A55" s="44"/>
      <c r="B55" s="45"/>
      <c r="C55" s="50"/>
      <c r="D55" s="19"/>
      <c r="E55" s="21"/>
      <c r="F55" s="47"/>
      <c r="G55" s="47"/>
      <c r="H55" s="47"/>
      <c r="I55" s="83"/>
      <c r="J55" s="81"/>
      <c r="K55" s="47"/>
      <c r="L55" s="43"/>
      <c r="M55" s="43"/>
      <c r="N55" s="86"/>
      <c r="O55" s="81"/>
      <c r="P55" s="47"/>
      <c r="Q55" s="43"/>
      <c r="R55" s="43"/>
      <c r="S55" s="86"/>
      <c r="T55" s="81"/>
      <c r="U55" s="47"/>
      <c r="V55" s="47"/>
      <c r="W55" s="43"/>
      <c r="X55" s="43"/>
      <c r="Y55" s="43"/>
      <c r="Z55" s="87"/>
      <c r="AA55" s="81"/>
      <c r="AB55" s="47"/>
      <c r="AC55" s="47"/>
      <c r="AD55" s="47"/>
      <c r="AE55" s="43"/>
      <c r="AF55" s="43"/>
      <c r="AG55" s="43"/>
      <c r="AH55" s="87"/>
    </row>
    <row r="56" spans="1:34" ht="42" customHeight="1" x14ac:dyDescent="0.3">
      <c r="A56" s="44"/>
      <c r="B56" s="45"/>
      <c r="C56" s="50"/>
      <c r="D56" s="19"/>
      <c r="E56" s="21"/>
      <c r="F56" s="47"/>
      <c r="G56" s="47"/>
      <c r="H56" s="47"/>
      <c r="I56" s="83"/>
      <c r="J56" s="81"/>
      <c r="K56" s="47"/>
      <c r="L56" s="43"/>
      <c r="M56" s="43"/>
      <c r="N56" s="86"/>
      <c r="O56" s="81"/>
      <c r="P56" s="47"/>
      <c r="Q56" s="43"/>
      <c r="R56" s="43"/>
      <c r="S56" s="86"/>
      <c r="T56" s="81"/>
      <c r="U56" s="47"/>
      <c r="V56" s="47"/>
      <c r="W56" s="43"/>
      <c r="X56" s="43"/>
      <c r="Y56" s="43"/>
      <c r="Z56" s="87"/>
      <c r="AA56" s="81"/>
      <c r="AB56" s="47"/>
      <c r="AC56" s="47"/>
      <c r="AD56" s="47"/>
      <c r="AE56" s="43"/>
      <c r="AF56" s="43"/>
      <c r="AG56" s="43"/>
      <c r="AH56" s="87"/>
    </row>
    <row r="57" spans="1:34" ht="42" customHeight="1" x14ac:dyDescent="0.3">
      <c r="A57" s="44"/>
      <c r="B57" s="45"/>
      <c r="C57" s="50"/>
      <c r="D57" s="19"/>
      <c r="E57" s="21"/>
      <c r="F57" s="47"/>
      <c r="G57" s="47"/>
      <c r="H57" s="47"/>
      <c r="I57" s="83"/>
      <c r="J57" s="81"/>
      <c r="K57" s="47"/>
      <c r="L57" s="43"/>
      <c r="M57" s="43"/>
      <c r="N57" s="86"/>
      <c r="O57" s="81"/>
      <c r="P57" s="47"/>
      <c r="Q57" s="43"/>
      <c r="R57" s="43"/>
      <c r="S57" s="86"/>
      <c r="T57" s="81"/>
      <c r="U57" s="47"/>
      <c r="V57" s="47"/>
      <c r="W57" s="43"/>
      <c r="X57" s="43"/>
      <c r="Y57" s="43"/>
      <c r="Z57" s="87"/>
      <c r="AA57" s="81"/>
      <c r="AB57" s="47"/>
      <c r="AC57" s="47"/>
      <c r="AD57" s="47"/>
      <c r="AE57" s="43"/>
      <c r="AF57" s="43"/>
      <c r="AG57" s="43"/>
      <c r="AH57" s="87"/>
    </row>
    <row r="58" spans="1:34" ht="42" customHeight="1" x14ac:dyDescent="0.3">
      <c r="A58" s="44"/>
      <c r="B58" s="45"/>
      <c r="C58" s="50"/>
      <c r="D58" s="19"/>
      <c r="E58" s="21"/>
      <c r="F58" s="47"/>
      <c r="G58" s="47"/>
      <c r="H58" s="47"/>
      <c r="I58" s="83"/>
      <c r="J58" s="81"/>
      <c r="K58" s="47"/>
      <c r="L58" s="43"/>
      <c r="M58" s="43"/>
      <c r="N58" s="86"/>
      <c r="O58" s="81"/>
      <c r="P58" s="47"/>
      <c r="Q58" s="43"/>
      <c r="R58" s="43"/>
      <c r="S58" s="86"/>
      <c r="T58" s="81"/>
      <c r="U58" s="47"/>
      <c r="V58" s="47"/>
      <c r="W58" s="43"/>
      <c r="X58" s="43"/>
      <c r="Y58" s="43"/>
      <c r="Z58" s="87"/>
      <c r="AA58" s="81"/>
      <c r="AB58" s="47"/>
      <c r="AC58" s="47"/>
      <c r="AD58" s="47"/>
      <c r="AE58" s="43"/>
      <c r="AF58" s="43"/>
      <c r="AG58" s="43"/>
      <c r="AH58" s="87"/>
    </row>
    <row r="59" spans="1:34" ht="42" customHeight="1" x14ac:dyDescent="0.3">
      <c r="A59" s="44"/>
      <c r="B59" s="45"/>
      <c r="C59" s="50"/>
      <c r="D59" s="19"/>
      <c r="E59" s="21"/>
      <c r="F59" s="47"/>
      <c r="G59" s="47"/>
      <c r="H59" s="47"/>
      <c r="I59" s="83"/>
      <c r="J59" s="81"/>
      <c r="K59" s="47"/>
      <c r="L59" s="43"/>
      <c r="M59" s="43"/>
      <c r="N59" s="86"/>
      <c r="O59" s="81"/>
      <c r="P59" s="47"/>
      <c r="Q59" s="43"/>
      <c r="R59" s="43"/>
      <c r="S59" s="86"/>
      <c r="T59" s="81"/>
      <c r="U59" s="47"/>
      <c r="V59" s="47"/>
      <c r="W59" s="43"/>
      <c r="X59" s="43"/>
      <c r="Y59" s="43"/>
      <c r="Z59" s="87"/>
      <c r="AA59" s="81"/>
      <c r="AB59" s="47"/>
      <c r="AC59" s="47"/>
      <c r="AD59" s="47"/>
      <c r="AE59" s="43"/>
      <c r="AF59" s="43"/>
      <c r="AG59" s="43"/>
      <c r="AH59" s="87"/>
    </row>
    <row r="60" spans="1:34" ht="42" customHeight="1" x14ac:dyDescent="0.3">
      <c r="A60" s="44"/>
      <c r="B60" s="45"/>
      <c r="C60" s="50"/>
      <c r="D60" s="19"/>
      <c r="E60" s="21"/>
      <c r="F60" s="47"/>
      <c r="G60" s="47"/>
      <c r="H60" s="47"/>
      <c r="I60" s="83"/>
      <c r="J60" s="81"/>
      <c r="K60" s="47"/>
      <c r="L60" s="43"/>
      <c r="M60" s="43"/>
      <c r="N60" s="86"/>
      <c r="O60" s="81"/>
      <c r="P60" s="47"/>
      <c r="Q60" s="43"/>
      <c r="R60" s="43"/>
      <c r="S60" s="86"/>
      <c r="T60" s="81"/>
      <c r="U60" s="47"/>
      <c r="V60" s="47"/>
      <c r="W60" s="43"/>
      <c r="X60" s="43"/>
      <c r="Y60" s="43"/>
      <c r="Z60" s="87"/>
      <c r="AA60" s="81"/>
      <c r="AB60" s="47"/>
      <c r="AC60" s="47"/>
      <c r="AD60" s="47"/>
      <c r="AE60" s="43"/>
      <c r="AF60" s="43"/>
      <c r="AG60" s="43"/>
      <c r="AH60" s="87"/>
    </row>
    <row r="61" spans="1:34" ht="42" customHeight="1" x14ac:dyDescent="0.3">
      <c r="A61" s="44"/>
      <c r="B61" s="45"/>
      <c r="C61" s="50"/>
      <c r="D61" s="19"/>
      <c r="E61" s="21"/>
      <c r="F61" s="47"/>
      <c r="G61" s="47"/>
      <c r="H61" s="47"/>
      <c r="I61" s="83"/>
      <c r="J61" s="81"/>
      <c r="K61" s="47"/>
      <c r="L61" s="43"/>
      <c r="M61" s="43"/>
      <c r="N61" s="86"/>
      <c r="O61" s="81"/>
      <c r="P61" s="47"/>
      <c r="Q61" s="43"/>
      <c r="R61" s="43"/>
      <c r="S61" s="86"/>
      <c r="T61" s="81"/>
      <c r="U61" s="47"/>
      <c r="V61" s="47"/>
      <c r="W61" s="43"/>
      <c r="X61" s="43"/>
      <c r="Y61" s="43"/>
      <c r="Z61" s="87"/>
      <c r="AA61" s="81"/>
      <c r="AB61" s="47"/>
      <c r="AC61" s="47"/>
      <c r="AD61" s="47"/>
      <c r="AE61" s="43"/>
      <c r="AF61" s="43"/>
      <c r="AG61" s="43"/>
      <c r="AH61" s="87"/>
    </row>
    <row r="62" spans="1:34" ht="42" customHeight="1" x14ac:dyDescent="0.3">
      <c r="A62" s="44"/>
      <c r="B62" s="45"/>
      <c r="C62" s="50"/>
      <c r="D62" s="19"/>
      <c r="E62" s="21"/>
      <c r="F62" s="47"/>
      <c r="G62" s="47"/>
      <c r="H62" s="47"/>
      <c r="I62" s="83"/>
      <c r="J62" s="81"/>
      <c r="K62" s="47"/>
      <c r="L62" s="43"/>
      <c r="M62" s="43"/>
      <c r="N62" s="86"/>
      <c r="O62" s="81"/>
      <c r="P62" s="47"/>
      <c r="Q62" s="43"/>
      <c r="R62" s="43"/>
      <c r="S62" s="86"/>
      <c r="T62" s="81"/>
      <c r="U62" s="47"/>
      <c r="V62" s="47"/>
      <c r="W62" s="43"/>
      <c r="X62" s="43"/>
      <c r="Y62" s="43"/>
      <c r="Z62" s="87"/>
      <c r="AA62" s="81"/>
      <c r="AB62" s="47"/>
      <c r="AC62" s="47"/>
      <c r="AD62" s="47"/>
      <c r="AE62" s="43"/>
      <c r="AF62" s="43"/>
      <c r="AG62" s="43"/>
      <c r="AH62" s="87"/>
    </row>
    <row r="63" spans="1:34" ht="42" customHeight="1" x14ac:dyDescent="0.3">
      <c r="A63" s="44"/>
      <c r="B63" s="45"/>
      <c r="C63" s="50"/>
      <c r="D63" s="19"/>
      <c r="E63" s="21"/>
      <c r="F63" s="47"/>
      <c r="G63" s="47"/>
      <c r="H63" s="47"/>
      <c r="I63" s="83"/>
      <c r="J63" s="81"/>
      <c r="K63" s="47"/>
      <c r="L63" s="43"/>
      <c r="M63" s="43"/>
      <c r="N63" s="86"/>
      <c r="O63" s="81"/>
      <c r="P63" s="47"/>
      <c r="Q63" s="43"/>
      <c r="R63" s="43"/>
      <c r="S63" s="86"/>
      <c r="T63" s="81"/>
      <c r="U63" s="47"/>
      <c r="V63" s="47"/>
      <c r="W63" s="43"/>
      <c r="X63" s="43"/>
      <c r="Y63" s="43"/>
      <c r="Z63" s="87"/>
      <c r="AA63" s="81"/>
      <c r="AB63" s="47"/>
      <c r="AC63" s="47"/>
      <c r="AD63" s="47"/>
      <c r="AE63" s="43"/>
      <c r="AF63" s="43"/>
      <c r="AG63" s="43"/>
      <c r="AH63" s="87"/>
    </row>
    <row r="64" spans="1:34" ht="42" customHeight="1" x14ac:dyDescent="0.3">
      <c r="A64" s="44"/>
      <c r="B64" s="45"/>
      <c r="C64" s="50"/>
      <c r="D64" s="19"/>
      <c r="E64" s="21"/>
      <c r="F64" s="47"/>
      <c r="G64" s="47"/>
      <c r="H64" s="47"/>
      <c r="I64" s="83"/>
      <c r="J64" s="81"/>
      <c r="K64" s="47"/>
      <c r="L64" s="43"/>
      <c r="M64" s="43"/>
      <c r="N64" s="86"/>
      <c r="O64" s="81"/>
      <c r="P64" s="47"/>
      <c r="Q64" s="43"/>
      <c r="R64" s="43"/>
      <c r="S64" s="86"/>
      <c r="T64" s="81"/>
      <c r="U64" s="47"/>
      <c r="V64" s="47"/>
      <c r="W64" s="43"/>
      <c r="X64" s="43"/>
      <c r="Y64" s="43"/>
      <c r="Z64" s="87"/>
      <c r="AA64" s="81"/>
      <c r="AB64" s="47"/>
      <c r="AC64" s="47"/>
      <c r="AD64" s="47"/>
      <c r="AE64" s="43"/>
      <c r="AF64" s="43"/>
      <c r="AG64" s="43"/>
      <c r="AH64" s="87"/>
    </row>
    <row r="65" spans="1:34" ht="42" customHeight="1" x14ac:dyDescent="0.3">
      <c r="A65" s="44"/>
      <c r="B65" s="45"/>
      <c r="C65" s="50"/>
      <c r="D65" s="19"/>
      <c r="E65" s="21"/>
      <c r="F65" s="47"/>
      <c r="G65" s="47"/>
      <c r="H65" s="47"/>
      <c r="I65" s="83"/>
      <c r="J65" s="81"/>
      <c r="K65" s="47"/>
      <c r="L65" s="43"/>
      <c r="M65" s="43"/>
      <c r="N65" s="86"/>
      <c r="O65" s="81"/>
      <c r="P65" s="47"/>
      <c r="Q65" s="43"/>
      <c r="R65" s="43"/>
      <c r="S65" s="86"/>
      <c r="T65" s="81"/>
      <c r="U65" s="47"/>
      <c r="V65" s="47"/>
      <c r="W65" s="43"/>
      <c r="X65" s="43"/>
      <c r="Y65" s="43"/>
      <c r="Z65" s="87"/>
      <c r="AA65" s="81"/>
      <c r="AB65" s="47"/>
      <c r="AC65" s="47"/>
      <c r="AD65" s="47"/>
      <c r="AE65" s="43"/>
      <c r="AF65" s="43"/>
      <c r="AG65" s="43"/>
      <c r="AH65" s="87"/>
    </row>
    <row r="66" spans="1:34" ht="42" customHeight="1" x14ac:dyDescent="0.3">
      <c r="A66" s="44"/>
      <c r="B66" s="45"/>
      <c r="C66" s="50"/>
      <c r="D66" s="19"/>
      <c r="E66" s="21"/>
      <c r="F66" s="47"/>
      <c r="G66" s="47"/>
      <c r="H66" s="47"/>
      <c r="I66" s="83"/>
      <c r="J66" s="81"/>
      <c r="K66" s="47"/>
      <c r="L66" s="43"/>
      <c r="M66" s="43"/>
      <c r="N66" s="86"/>
      <c r="O66" s="81"/>
      <c r="P66" s="47"/>
      <c r="Q66" s="43"/>
      <c r="R66" s="43"/>
      <c r="S66" s="86"/>
      <c r="T66" s="81"/>
      <c r="U66" s="47"/>
      <c r="V66" s="47"/>
      <c r="W66" s="43"/>
      <c r="X66" s="43"/>
      <c r="Y66" s="43"/>
      <c r="Z66" s="87"/>
      <c r="AA66" s="81"/>
      <c r="AB66" s="47"/>
      <c r="AC66" s="47"/>
      <c r="AD66" s="47"/>
      <c r="AE66" s="43"/>
      <c r="AF66" s="43"/>
      <c r="AG66" s="43"/>
      <c r="AH66" s="87"/>
    </row>
    <row r="67" spans="1:34" ht="42" customHeight="1" x14ac:dyDescent="0.3">
      <c r="A67" s="44"/>
      <c r="B67" s="45"/>
      <c r="C67" s="50"/>
      <c r="D67" s="19"/>
      <c r="E67" s="21"/>
      <c r="F67" s="47"/>
      <c r="G67" s="47"/>
      <c r="H67" s="47"/>
      <c r="I67" s="83"/>
      <c r="J67" s="81"/>
      <c r="K67" s="47"/>
      <c r="L67" s="43"/>
      <c r="M67" s="43"/>
      <c r="N67" s="86"/>
      <c r="O67" s="81"/>
      <c r="P67" s="47"/>
      <c r="Q67" s="43"/>
      <c r="R67" s="43"/>
      <c r="S67" s="86"/>
      <c r="T67" s="81"/>
      <c r="U67" s="47"/>
      <c r="V67" s="47"/>
      <c r="W67" s="43"/>
      <c r="X67" s="43"/>
      <c r="Y67" s="43"/>
      <c r="Z67" s="87"/>
      <c r="AA67" s="81"/>
      <c r="AB67" s="47"/>
      <c r="AC67" s="47"/>
      <c r="AD67" s="47"/>
      <c r="AE67" s="43"/>
      <c r="AF67" s="43"/>
      <c r="AG67" s="43"/>
      <c r="AH67" s="87"/>
    </row>
    <row r="68" spans="1:34" ht="42" customHeight="1" x14ac:dyDescent="0.3">
      <c r="A68" s="44"/>
      <c r="B68" s="45"/>
      <c r="C68" s="50"/>
      <c r="D68" s="19"/>
      <c r="E68" s="21"/>
      <c r="F68" s="47"/>
      <c r="G68" s="47"/>
      <c r="H68" s="47"/>
      <c r="I68" s="83"/>
      <c r="J68" s="81"/>
      <c r="K68" s="47"/>
      <c r="L68" s="43"/>
      <c r="M68" s="43"/>
      <c r="N68" s="86"/>
      <c r="O68" s="81"/>
      <c r="P68" s="47"/>
      <c r="Q68" s="43"/>
      <c r="R68" s="43"/>
      <c r="S68" s="86"/>
      <c r="T68" s="81"/>
      <c r="U68" s="47"/>
      <c r="V68" s="47"/>
      <c r="W68" s="43"/>
      <c r="X68" s="43"/>
      <c r="Y68" s="43"/>
      <c r="Z68" s="87"/>
      <c r="AA68" s="81"/>
      <c r="AB68" s="47"/>
      <c r="AC68" s="47"/>
      <c r="AD68" s="47"/>
      <c r="AE68" s="43"/>
      <c r="AF68" s="43"/>
      <c r="AG68" s="43"/>
      <c r="AH68" s="87"/>
    </row>
    <row r="69" spans="1:34" ht="42" customHeight="1" x14ac:dyDescent="0.3">
      <c r="A69" s="44"/>
      <c r="B69" s="45"/>
      <c r="C69" s="50"/>
      <c r="D69" s="19"/>
      <c r="E69" s="21"/>
      <c r="F69" s="47"/>
      <c r="G69" s="47"/>
      <c r="H69" s="47"/>
      <c r="I69" s="83"/>
      <c r="J69" s="81"/>
      <c r="K69" s="47"/>
      <c r="L69" s="43"/>
      <c r="M69" s="43"/>
      <c r="N69" s="86"/>
      <c r="O69" s="81"/>
      <c r="P69" s="47"/>
      <c r="Q69" s="43"/>
      <c r="R69" s="43"/>
      <c r="S69" s="86"/>
      <c r="T69" s="81"/>
      <c r="U69" s="47"/>
      <c r="V69" s="47"/>
      <c r="W69" s="43"/>
      <c r="X69" s="43"/>
      <c r="Y69" s="43"/>
      <c r="Z69" s="87"/>
      <c r="AA69" s="81"/>
      <c r="AB69" s="47"/>
      <c r="AC69" s="47"/>
      <c r="AD69" s="47"/>
      <c r="AE69" s="43"/>
      <c r="AF69" s="43"/>
      <c r="AG69" s="43"/>
      <c r="AH69" s="87"/>
    </row>
    <row r="70" spans="1:34" ht="42" customHeight="1" x14ac:dyDescent="0.3">
      <c r="A70" s="44"/>
      <c r="B70" s="45"/>
      <c r="C70" s="50"/>
      <c r="D70" s="19"/>
      <c r="E70" s="21"/>
      <c r="F70" s="47"/>
      <c r="G70" s="47"/>
      <c r="H70" s="47"/>
      <c r="I70" s="83"/>
      <c r="J70" s="81"/>
      <c r="K70" s="47"/>
      <c r="L70" s="43"/>
      <c r="M70" s="43"/>
      <c r="N70" s="86"/>
      <c r="O70" s="81"/>
      <c r="P70" s="47"/>
      <c r="Q70" s="43"/>
      <c r="R70" s="43"/>
      <c r="S70" s="86"/>
      <c r="T70" s="81"/>
      <c r="U70" s="47"/>
      <c r="V70" s="47"/>
      <c r="W70" s="43"/>
      <c r="X70" s="43"/>
      <c r="Y70" s="43"/>
      <c r="Z70" s="87"/>
      <c r="AA70" s="81"/>
      <c r="AB70" s="47"/>
      <c r="AC70" s="47"/>
      <c r="AD70" s="47"/>
      <c r="AE70" s="43"/>
      <c r="AF70" s="43"/>
      <c r="AG70" s="43"/>
      <c r="AH70" s="87"/>
    </row>
    <row r="71" spans="1:34" ht="42" customHeight="1" x14ac:dyDescent="0.3">
      <c r="A71" s="44"/>
      <c r="B71" s="45"/>
      <c r="C71" s="50"/>
      <c r="D71" s="19"/>
      <c r="E71" s="21"/>
      <c r="F71" s="47"/>
      <c r="G71" s="47"/>
      <c r="H71" s="47"/>
      <c r="I71" s="83"/>
      <c r="J71" s="81"/>
      <c r="K71" s="47"/>
      <c r="L71" s="43"/>
      <c r="M71" s="43"/>
      <c r="N71" s="86"/>
      <c r="O71" s="81"/>
      <c r="P71" s="47"/>
      <c r="Q71" s="43"/>
      <c r="R71" s="43"/>
      <c r="S71" s="86"/>
      <c r="T71" s="81"/>
      <c r="U71" s="47"/>
      <c r="V71" s="47"/>
      <c r="W71" s="43"/>
      <c r="X71" s="43"/>
      <c r="Y71" s="43"/>
      <c r="Z71" s="87"/>
      <c r="AA71" s="81"/>
      <c r="AB71" s="47"/>
      <c r="AC71" s="47"/>
      <c r="AD71" s="47"/>
      <c r="AE71" s="43"/>
      <c r="AF71" s="43"/>
      <c r="AG71" s="43"/>
      <c r="AH71" s="87"/>
    </row>
    <row r="72" spans="1:34" ht="42" customHeight="1" x14ac:dyDescent="0.3">
      <c r="A72" s="44"/>
      <c r="B72" s="45"/>
      <c r="C72" s="55"/>
      <c r="D72" s="19"/>
      <c r="E72" s="21"/>
      <c r="F72" s="47"/>
      <c r="G72" s="47"/>
      <c r="H72" s="47"/>
      <c r="I72" s="47"/>
      <c r="J72" s="47"/>
      <c r="K72" s="47"/>
      <c r="L72" s="43"/>
      <c r="M72" s="43"/>
      <c r="N72" s="43"/>
      <c r="O72" s="47"/>
      <c r="P72" s="47"/>
      <c r="Q72" s="43"/>
      <c r="R72" s="43"/>
      <c r="S72" s="43"/>
      <c r="T72" s="47"/>
      <c r="U72" s="47"/>
      <c r="V72" s="47"/>
      <c r="W72" s="43"/>
      <c r="X72" s="43"/>
      <c r="Y72" s="43"/>
      <c r="Z72" s="49"/>
      <c r="AA72" s="47"/>
      <c r="AB72" s="47"/>
      <c r="AC72" s="47"/>
      <c r="AD72" s="47"/>
      <c r="AE72" s="43"/>
      <c r="AF72" s="43"/>
      <c r="AG72" s="43"/>
      <c r="AH72" s="49"/>
    </row>
    <row r="73" spans="1:34" ht="42" customHeight="1" x14ac:dyDescent="0.3">
      <c r="A73" s="44"/>
      <c r="B73" s="45"/>
      <c r="C73" s="55"/>
      <c r="D73" s="19"/>
      <c r="E73" s="21"/>
      <c r="F73" s="47"/>
      <c r="G73" s="47"/>
      <c r="H73" s="47"/>
      <c r="I73" s="47"/>
      <c r="J73" s="47"/>
      <c r="K73" s="47"/>
      <c r="L73" s="43"/>
      <c r="M73" s="43"/>
      <c r="N73" s="43"/>
      <c r="O73" s="47"/>
      <c r="P73" s="47"/>
      <c r="Q73" s="43"/>
      <c r="R73" s="43"/>
      <c r="S73" s="43"/>
      <c r="T73" s="47"/>
      <c r="U73" s="47"/>
      <c r="V73" s="47"/>
      <c r="W73" s="43"/>
      <c r="X73" s="43"/>
      <c r="Y73" s="43"/>
      <c r="Z73" s="49"/>
      <c r="AA73" s="47"/>
      <c r="AB73" s="47"/>
      <c r="AC73" s="47"/>
      <c r="AD73" s="47"/>
      <c r="AE73" s="43"/>
      <c r="AF73" s="43"/>
      <c r="AG73" s="43"/>
      <c r="AH73" s="49"/>
    </row>
    <row r="74" spans="1:34" ht="42" customHeight="1" x14ac:dyDescent="0.3">
      <c r="A74" s="44"/>
      <c r="B74" s="45"/>
      <c r="C74" s="55"/>
      <c r="D74" s="19"/>
      <c r="E74" s="21"/>
      <c r="F74" s="47"/>
      <c r="G74" s="47"/>
      <c r="H74" s="47"/>
      <c r="I74" s="47"/>
      <c r="J74" s="47"/>
      <c r="K74" s="47"/>
      <c r="L74" s="43"/>
      <c r="M74" s="43"/>
      <c r="N74" s="43"/>
      <c r="O74" s="47"/>
      <c r="P74" s="47"/>
      <c r="Q74" s="43"/>
      <c r="R74" s="43"/>
      <c r="S74" s="43"/>
      <c r="T74" s="47"/>
      <c r="U74" s="47"/>
      <c r="V74" s="47"/>
      <c r="W74" s="43"/>
      <c r="X74" s="43"/>
      <c r="Y74" s="43"/>
      <c r="Z74" s="49"/>
      <c r="AA74" s="47"/>
      <c r="AB74" s="47"/>
      <c r="AC74" s="47"/>
      <c r="AD74" s="47"/>
      <c r="AE74" s="43"/>
      <c r="AF74" s="43"/>
      <c r="AG74" s="43"/>
      <c r="AH74" s="49"/>
    </row>
    <row r="75" spans="1:34" ht="42" customHeight="1" x14ac:dyDescent="0.3">
      <c r="A75" s="44"/>
      <c r="B75" s="45"/>
      <c r="C75" s="55"/>
      <c r="D75" s="19"/>
      <c r="E75" s="21"/>
      <c r="F75" s="47"/>
      <c r="G75" s="47"/>
      <c r="H75" s="47"/>
      <c r="I75" s="47"/>
      <c r="J75" s="47"/>
      <c r="K75" s="47"/>
      <c r="L75" s="43"/>
      <c r="M75" s="43"/>
      <c r="N75" s="43"/>
      <c r="O75" s="47"/>
      <c r="P75" s="47"/>
      <c r="Q75" s="43"/>
      <c r="R75" s="43"/>
      <c r="S75" s="43"/>
      <c r="T75" s="47"/>
      <c r="U75" s="47"/>
      <c r="V75" s="47"/>
      <c r="W75" s="43"/>
      <c r="X75" s="43"/>
      <c r="Y75" s="43"/>
      <c r="Z75" s="49"/>
      <c r="AA75" s="47"/>
      <c r="AB75" s="47"/>
      <c r="AC75" s="47"/>
      <c r="AD75" s="47"/>
      <c r="AE75" s="43"/>
      <c r="AF75" s="43"/>
      <c r="AG75" s="43"/>
      <c r="AH75" s="49"/>
    </row>
    <row r="76" spans="1:34" ht="42" customHeight="1" x14ac:dyDescent="0.3">
      <c r="A76" s="44"/>
      <c r="B76" s="45"/>
      <c r="C76" s="55"/>
      <c r="D76" s="19"/>
      <c r="E76" s="21"/>
      <c r="F76" s="47"/>
      <c r="G76" s="47"/>
      <c r="H76" s="47"/>
      <c r="I76" s="47"/>
      <c r="J76" s="47"/>
      <c r="K76" s="47"/>
      <c r="L76" s="43"/>
      <c r="M76" s="43"/>
      <c r="N76" s="43"/>
      <c r="O76" s="47"/>
      <c r="P76" s="47"/>
      <c r="Q76" s="43"/>
      <c r="R76" s="43"/>
      <c r="S76" s="43"/>
      <c r="T76" s="47"/>
      <c r="U76" s="47"/>
      <c r="V76" s="47"/>
      <c r="W76" s="43"/>
      <c r="X76" s="43"/>
      <c r="Y76" s="43"/>
      <c r="Z76" s="49"/>
      <c r="AA76" s="47"/>
      <c r="AB76" s="47"/>
      <c r="AC76" s="47"/>
      <c r="AD76" s="47"/>
      <c r="AE76" s="43"/>
      <c r="AF76" s="43"/>
      <c r="AG76" s="43"/>
      <c r="AH76" s="49"/>
    </row>
    <row r="77" spans="1:34" ht="42" customHeight="1" x14ac:dyDescent="0.3">
      <c r="A77" s="44"/>
      <c r="B77" s="45"/>
      <c r="C77" s="55"/>
      <c r="D77" s="19"/>
      <c r="E77" s="21"/>
      <c r="F77" s="47"/>
      <c r="G77" s="47"/>
      <c r="H77" s="47"/>
      <c r="I77" s="47"/>
      <c r="J77" s="47"/>
      <c r="K77" s="47"/>
      <c r="L77" s="43"/>
      <c r="M77" s="43"/>
      <c r="N77" s="43"/>
      <c r="O77" s="47"/>
      <c r="P77" s="47"/>
      <c r="Q77" s="43"/>
      <c r="R77" s="43"/>
      <c r="S77" s="43"/>
      <c r="T77" s="47"/>
      <c r="U77" s="47"/>
      <c r="V77" s="47"/>
      <c r="W77" s="43"/>
      <c r="X77" s="43"/>
      <c r="Y77" s="43"/>
      <c r="Z77" s="49"/>
      <c r="AA77" s="47"/>
      <c r="AB77" s="47"/>
      <c r="AC77" s="47"/>
      <c r="AD77" s="47"/>
      <c r="AE77" s="43"/>
      <c r="AF77" s="43"/>
      <c r="AG77" s="43"/>
      <c r="AH77" s="49"/>
    </row>
    <row r="78" spans="1:34" ht="42" customHeight="1" x14ac:dyDescent="0.3">
      <c r="A78" s="44"/>
      <c r="B78" s="45"/>
      <c r="C78" s="55"/>
      <c r="D78" s="19"/>
      <c r="E78" s="21"/>
      <c r="F78" s="47"/>
      <c r="G78" s="47"/>
      <c r="H78" s="47"/>
      <c r="I78" s="47"/>
      <c r="J78" s="47"/>
      <c r="K78" s="47"/>
      <c r="L78" s="43"/>
      <c r="M78" s="43"/>
      <c r="N78" s="43"/>
      <c r="O78" s="47"/>
      <c r="P78" s="47"/>
      <c r="Q78" s="43"/>
      <c r="R78" s="43"/>
      <c r="S78" s="43"/>
      <c r="T78" s="47"/>
      <c r="U78" s="47"/>
      <c r="V78" s="47"/>
      <c r="W78" s="43"/>
      <c r="X78" s="43"/>
      <c r="Y78" s="43"/>
      <c r="Z78" s="49"/>
      <c r="AA78" s="47"/>
      <c r="AB78" s="47"/>
      <c r="AC78" s="47"/>
      <c r="AD78" s="47"/>
      <c r="AE78" s="43"/>
      <c r="AF78" s="43"/>
      <c r="AG78" s="43"/>
      <c r="AH78" s="49"/>
    </row>
    <row r="79" spans="1:34" ht="42" customHeight="1" x14ac:dyDescent="0.3">
      <c r="A79" s="44"/>
      <c r="B79" s="45"/>
      <c r="C79" s="55"/>
      <c r="D79" s="19"/>
      <c r="E79" s="21"/>
      <c r="F79" s="47"/>
      <c r="G79" s="47"/>
      <c r="H79" s="47"/>
      <c r="I79" s="47"/>
      <c r="J79" s="47"/>
      <c r="K79" s="47"/>
      <c r="L79" s="43"/>
      <c r="M79" s="43"/>
      <c r="N79" s="43"/>
      <c r="O79" s="47"/>
      <c r="P79" s="47"/>
      <c r="Q79" s="43"/>
      <c r="R79" s="43"/>
      <c r="S79" s="43"/>
      <c r="T79" s="47"/>
      <c r="U79" s="47"/>
      <c r="V79" s="47"/>
      <c r="W79" s="43"/>
      <c r="X79" s="43"/>
      <c r="Y79" s="43"/>
      <c r="Z79" s="49"/>
      <c r="AA79" s="47"/>
      <c r="AB79" s="47"/>
      <c r="AC79" s="47"/>
      <c r="AD79" s="47"/>
      <c r="AE79" s="43"/>
      <c r="AF79" s="43"/>
      <c r="AG79" s="43"/>
      <c r="AH79" s="49"/>
    </row>
    <row r="80" spans="1:34" ht="42" customHeight="1" x14ac:dyDescent="0.3">
      <c r="A80" s="44"/>
      <c r="B80" s="45"/>
      <c r="C80" s="55"/>
      <c r="D80" s="19"/>
      <c r="E80" s="21"/>
      <c r="F80" s="47"/>
      <c r="G80" s="47"/>
      <c r="H80" s="47"/>
      <c r="I80" s="47"/>
      <c r="J80" s="47"/>
      <c r="K80" s="47"/>
      <c r="L80" s="43"/>
      <c r="M80" s="43"/>
      <c r="N80" s="43"/>
      <c r="O80" s="47"/>
      <c r="P80" s="47"/>
      <c r="Q80" s="43"/>
      <c r="R80" s="43"/>
      <c r="S80" s="43"/>
      <c r="T80" s="47"/>
      <c r="U80" s="47"/>
      <c r="V80" s="47"/>
      <c r="W80" s="43"/>
      <c r="X80" s="43"/>
      <c r="Y80" s="43"/>
      <c r="Z80" s="49"/>
      <c r="AA80" s="47"/>
      <c r="AB80" s="47"/>
      <c r="AC80" s="47"/>
      <c r="AD80" s="47"/>
      <c r="AE80" s="43"/>
      <c r="AF80" s="43"/>
      <c r="AG80" s="43"/>
      <c r="AH80" s="49"/>
    </row>
    <row r="81" spans="1:34" ht="42" customHeight="1" x14ac:dyDescent="0.3">
      <c r="A81" s="44"/>
      <c r="B81" s="45"/>
      <c r="C81" s="55"/>
      <c r="D81" s="19"/>
      <c r="E81" s="21"/>
      <c r="F81" s="47"/>
      <c r="G81" s="47"/>
      <c r="H81" s="47"/>
      <c r="I81" s="47"/>
      <c r="J81" s="47"/>
      <c r="K81" s="47"/>
      <c r="L81" s="43"/>
      <c r="M81" s="43"/>
      <c r="N81" s="43"/>
      <c r="O81" s="47"/>
      <c r="P81" s="47"/>
      <c r="Q81" s="43"/>
      <c r="R81" s="43"/>
      <c r="S81" s="43"/>
      <c r="T81" s="47"/>
      <c r="U81" s="47"/>
      <c r="V81" s="47"/>
      <c r="W81" s="43"/>
      <c r="X81" s="43"/>
      <c r="Y81" s="43"/>
      <c r="Z81" s="49"/>
      <c r="AA81" s="47"/>
      <c r="AB81" s="47"/>
      <c r="AC81" s="47"/>
      <c r="AD81" s="47"/>
      <c r="AE81" s="43"/>
      <c r="AF81" s="43"/>
      <c r="AG81" s="43"/>
      <c r="AH81" s="49"/>
    </row>
    <row r="82" spans="1:34" ht="42" customHeight="1" x14ac:dyDescent="0.3">
      <c r="A82" s="44"/>
      <c r="B82" s="45"/>
      <c r="C82" s="55"/>
      <c r="D82" s="19"/>
      <c r="E82" s="21"/>
      <c r="F82" s="47"/>
      <c r="G82" s="47"/>
      <c r="H82" s="47"/>
      <c r="I82" s="47"/>
      <c r="J82" s="47"/>
      <c r="K82" s="47"/>
      <c r="L82" s="43"/>
      <c r="M82" s="43"/>
      <c r="N82" s="43"/>
      <c r="O82" s="47"/>
      <c r="P82" s="47"/>
      <c r="Q82" s="43"/>
      <c r="R82" s="43"/>
      <c r="S82" s="43"/>
      <c r="T82" s="47"/>
      <c r="U82" s="47"/>
      <c r="V82" s="47"/>
      <c r="W82" s="43"/>
      <c r="X82" s="43"/>
      <c r="Y82" s="43"/>
      <c r="Z82" s="49"/>
      <c r="AA82" s="47"/>
      <c r="AB82" s="47"/>
      <c r="AC82" s="47"/>
      <c r="AD82" s="47"/>
      <c r="AE82" s="43"/>
      <c r="AF82" s="43"/>
      <c r="AG82" s="43"/>
      <c r="AH82" s="49"/>
    </row>
    <row r="83" spans="1:34" ht="42" customHeight="1" x14ac:dyDescent="0.3">
      <c r="A83" s="44"/>
      <c r="B83" s="45"/>
      <c r="C83" s="55"/>
      <c r="D83" s="19"/>
      <c r="E83" s="21"/>
      <c r="F83" s="47"/>
      <c r="G83" s="47"/>
      <c r="H83" s="47"/>
      <c r="I83" s="47"/>
      <c r="J83" s="47"/>
      <c r="K83" s="47"/>
      <c r="L83" s="43"/>
      <c r="M83" s="43"/>
      <c r="N83" s="43"/>
      <c r="O83" s="47"/>
      <c r="P83" s="47"/>
      <c r="Q83" s="43"/>
      <c r="R83" s="43"/>
      <c r="S83" s="43"/>
      <c r="T83" s="47"/>
      <c r="U83" s="47"/>
      <c r="V83" s="47"/>
      <c r="W83" s="43"/>
      <c r="X83" s="43"/>
      <c r="Y83" s="43"/>
      <c r="Z83" s="49"/>
      <c r="AA83" s="47"/>
      <c r="AB83" s="47"/>
      <c r="AC83" s="47"/>
      <c r="AD83" s="47"/>
      <c r="AE83" s="43"/>
      <c r="AF83" s="43"/>
      <c r="AG83" s="43"/>
      <c r="AH83" s="49"/>
    </row>
    <row r="84" spans="1:34" ht="42" customHeight="1" x14ac:dyDescent="0.3">
      <c r="A84" s="44"/>
      <c r="B84" s="45"/>
      <c r="C84" s="55"/>
      <c r="D84" s="19"/>
      <c r="E84" s="21"/>
      <c r="F84" s="47"/>
      <c r="G84" s="47"/>
      <c r="H84" s="47"/>
      <c r="I84" s="47"/>
      <c r="J84" s="47"/>
      <c r="K84" s="47"/>
      <c r="L84" s="43"/>
      <c r="M84" s="43"/>
      <c r="N84" s="43"/>
      <c r="O84" s="47"/>
      <c r="P84" s="47"/>
      <c r="Q84" s="43"/>
      <c r="R84" s="43"/>
      <c r="S84" s="43"/>
      <c r="T84" s="47"/>
      <c r="U84" s="47"/>
      <c r="V84" s="47"/>
      <c r="W84" s="43"/>
      <c r="X84" s="43"/>
      <c r="Y84" s="43"/>
      <c r="Z84" s="49"/>
      <c r="AA84" s="47"/>
      <c r="AB84" s="47"/>
      <c r="AC84" s="47"/>
      <c r="AD84" s="47"/>
      <c r="AE84" s="43"/>
      <c r="AF84" s="43"/>
      <c r="AG84" s="43"/>
      <c r="AH84" s="49"/>
    </row>
    <row r="85" spans="1:34" ht="42" customHeight="1" x14ac:dyDescent="0.3">
      <c r="A85" s="44"/>
      <c r="B85" s="45"/>
      <c r="C85" s="55"/>
      <c r="D85" s="19"/>
      <c r="E85" s="21"/>
      <c r="F85" s="47"/>
      <c r="G85" s="47"/>
      <c r="H85" s="47"/>
      <c r="I85" s="47"/>
      <c r="J85" s="47"/>
      <c r="K85" s="47"/>
      <c r="L85" s="43"/>
      <c r="M85" s="43"/>
      <c r="N85" s="43"/>
      <c r="O85" s="47"/>
      <c r="P85" s="47"/>
      <c r="Q85" s="43"/>
      <c r="R85" s="43"/>
      <c r="S85" s="43"/>
      <c r="T85" s="47"/>
      <c r="U85" s="47"/>
      <c r="V85" s="47"/>
      <c r="W85" s="43"/>
      <c r="X85" s="43"/>
      <c r="Y85" s="43"/>
      <c r="Z85" s="49"/>
      <c r="AA85" s="47"/>
      <c r="AB85" s="47"/>
      <c r="AC85" s="47"/>
      <c r="AD85" s="47"/>
      <c r="AE85" s="43"/>
      <c r="AF85" s="43"/>
      <c r="AG85" s="43"/>
      <c r="AH85" s="49"/>
    </row>
    <row r="86" spans="1:34" ht="42" customHeight="1" x14ac:dyDescent="0.3">
      <c r="A86" s="44"/>
      <c r="B86" s="45"/>
      <c r="C86" s="55"/>
      <c r="D86" s="19"/>
      <c r="E86" s="21"/>
      <c r="F86" s="47"/>
      <c r="G86" s="47"/>
      <c r="H86" s="47"/>
      <c r="I86" s="47"/>
      <c r="J86" s="47"/>
      <c r="K86" s="47"/>
      <c r="L86" s="43"/>
      <c r="M86" s="43"/>
      <c r="N86" s="43"/>
      <c r="O86" s="47"/>
      <c r="P86" s="47"/>
      <c r="Q86" s="43"/>
      <c r="R86" s="43"/>
      <c r="S86" s="43"/>
      <c r="T86" s="47"/>
      <c r="U86" s="47"/>
      <c r="V86" s="47"/>
      <c r="W86" s="43"/>
      <c r="X86" s="43"/>
      <c r="Y86" s="43"/>
      <c r="Z86" s="49"/>
      <c r="AA86" s="47"/>
      <c r="AB86" s="47"/>
      <c r="AC86" s="47"/>
      <c r="AD86" s="47"/>
      <c r="AE86" s="43"/>
      <c r="AF86" s="43"/>
      <c r="AG86" s="43"/>
      <c r="AH86" s="49"/>
    </row>
    <row r="87" spans="1:34" ht="42" customHeight="1" x14ac:dyDescent="0.3">
      <c r="A87" s="44"/>
      <c r="B87" s="45"/>
      <c r="C87" s="55"/>
      <c r="D87" s="19"/>
      <c r="E87" s="21"/>
      <c r="F87" s="47"/>
      <c r="G87" s="47"/>
      <c r="H87" s="47"/>
      <c r="I87" s="47"/>
      <c r="J87" s="47"/>
      <c r="K87" s="47"/>
      <c r="L87" s="43"/>
      <c r="M87" s="43"/>
      <c r="N87" s="43"/>
      <c r="O87" s="47"/>
      <c r="P87" s="47"/>
      <c r="Q87" s="43"/>
      <c r="R87" s="43"/>
      <c r="S87" s="43"/>
      <c r="T87" s="47"/>
      <c r="U87" s="47"/>
      <c r="V87" s="47"/>
      <c r="W87" s="43"/>
      <c r="X87" s="43"/>
      <c r="Y87" s="43"/>
      <c r="Z87" s="49"/>
      <c r="AA87" s="47"/>
      <c r="AB87" s="47"/>
      <c r="AC87" s="47"/>
      <c r="AD87" s="47"/>
      <c r="AE87" s="43"/>
      <c r="AF87" s="43"/>
      <c r="AG87" s="43"/>
      <c r="AH87" s="49"/>
    </row>
    <row r="88" spans="1:34" ht="42" customHeight="1" x14ac:dyDescent="0.3">
      <c r="A88" s="44"/>
      <c r="B88" s="45"/>
      <c r="C88" s="55"/>
      <c r="D88" s="19"/>
      <c r="E88" s="21"/>
      <c r="F88" s="47"/>
      <c r="G88" s="47"/>
      <c r="H88" s="47"/>
      <c r="I88" s="47"/>
      <c r="J88" s="47"/>
      <c r="K88" s="47"/>
      <c r="L88" s="43"/>
      <c r="M88" s="43"/>
      <c r="N88" s="43"/>
      <c r="O88" s="47"/>
      <c r="P88" s="47"/>
      <c r="Q88" s="43"/>
      <c r="R88" s="43"/>
      <c r="S88" s="43"/>
      <c r="T88" s="47"/>
      <c r="U88" s="47"/>
      <c r="V88" s="47"/>
      <c r="W88" s="43"/>
      <c r="X88" s="43"/>
      <c r="Y88" s="43"/>
      <c r="Z88" s="49"/>
      <c r="AA88" s="47"/>
      <c r="AB88" s="47"/>
      <c r="AC88" s="47"/>
      <c r="AD88" s="47"/>
      <c r="AE88" s="43"/>
      <c r="AF88" s="43"/>
      <c r="AG88" s="43"/>
      <c r="AH88" s="49"/>
    </row>
    <row r="89" spans="1:34" ht="42" customHeight="1" x14ac:dyDescent="0.3">
      <c r="A89" s="44"/>
      <c r="B89" s="45"/>
      <c r="C89" s="55"/>
      <c r="D89" s="19"/>
      <c r="E89" s="21"/>
      <c r="F89" s="47"/>
      <c r="G89" s="47"/>
      <c r="H89" s="47"/>
      <c r="I89" s="47"/>
      <c r="J89" s="47"/>
      <c r="K89" s="47"/>
      <c r="L89" s="43"/>
      <c r="M89" s="43"/>
      <c r="N89" s="43"/>
      <c r="O89" s="47"/>
      <c r="P89" s="47"/>
      <c r="Q89" s="43"/>
      <c r="R89" s="43"/>
      <c r="S89" s="43"/>
      <c r="T89" s="47"/>
      <c r="U89" s="47"/>
      <c r="V89" s="47"/>
      <c r="W89" s="43"/>
      <c r="X89" s="43"/>
      <c r="Y89" s="43"/>
      <c r="Z89" s="49"/>
      <c r="AA89" s="47"/>
      <c r="AB89" s="47"/>
      <c r="AC89" s="47"/>
      <c r="AD89" s="47"/>
      <c r="AE89" s="43"/>
      <c r="AF89" s="43"/>
      <c r="AG89" s="43"/>
      <c r="AH89" s="49"/>
    </row>
    <row r="90" spans="1:34" ht="42" customHeight="1" x14ac:dyDescent="0.3">
      <c r="A90" s="44"/>
      <c r="B90" s="45"/>
      <c r="C90" s="55"/>
      <c r="D90" s="19"/>
      <c r="E90" s="21"/>
      <c r="F90" s="47"/>
      <c r="G90" s="47"/>
      <c r="H90" s="47"/>
      <c r="I90" s="47"/>
      <c r="J90" s="47"/>
      <c r="K90" s="47"/>
      <c r="L90" s="43"/>
      <c r="M90" s="43"/>
      <c r="N90" s="43"/>
      <c r="O90" s="47"/>
      <c r="P90" s="47"/>
      <c r="Q90" s="43"/>
      <c r="R90" s="43"/>
      <c r="S90" s="43"/>
      <c r="T90" s="47"/>
      <c r="U90" s="47"/>
      <c r="V90" s="47"/>
      <c r="W90" s="43"/>
      <c r="X90" s="43"/>
      <c r="Y90" s="43"/>
      <c r="Z90" s="49"/>
      <c r="AA90" s="47"/>
      <c r="AB90" s="47"/>
      <c r="AC90" s="47"/>
      <c r="AD90" s="47"/>
      <c r="AE90" s="43"/>
      <c r="AF90" s="43"/>
      <c r="AG90" s="43"/>
      <c r="AH90" s="49"/>
    </row>
    <row r="91" spans="1:34" ht="42" customHeight="1" x14ac:dyDescent="0.3">
      <c r="A91" s="44"/>
      <c r="B91" s="45"/>
      <c r="C91" s="55"/>
      <c r="D91" s="19"/>
      <c r="E91" s="21"/>
      <c r="F91" s="47"/>
      <c r="G91" s="47"/>
      <c r="H91" s="47"/>
      <c r="I91" s="47"/>
      <c r="J91" s="47"/>
      <c r="K91" s="47"/>
      <c r="L91" s="43"/>
      <c r="M91" s="43"/>
      <c r="N91" s="43"/>
      <c r="O91" s="47"/>
      <c r="P91" s="47"/>
      <c r="Q91" s="43"/>
      <c r="R91" s="43"/>
      <c r="S91" s="43"/>
      <c r="T91" s="47"/>
      <c r="U91" s="47"/>
      <c r="V91" s="47"/>
      <c r="W91" s="43"/>
      <c r="X91" s="43"/>
      <c r="Y91" s="43"/>
      <c r="Z91" s="49"/>
      <c r="AA91" s="47"/>
      <c r="AB91" s="47"/>
      <c r="AC91" s="47"/>
      <c r="AD91" s="47"/>
      <c r="AE91" s="43"/>
      <c r="AF91" s="43"/>
      <c r="AG91" s="43"/>
      <c r="AH91" s="49"/>
    </row>
    <row r="92" spans="1:34" ht="42" customHeight="1" x14ac:dyDescent="0.3">
      <c r="A92" s="44"/>
      <c r="B92" s="45"/>
      <c r="C92" s="55"/>
      <c r="D92" s="19"/>
      <c r="E92" s="21"/>
      <c r="F92" s="47"/>
      <c r="G92" s="47"/>
      <c r="H92" s="47"/>
      <c r="I92" s="47"/>
      <c r="J92" s="47"/>
      <c r="K92" s="47"/>
      <c r="L92" s="43"/>
      <c r="M92" s="43"/>
      <c r="N92" s="43"/>
      <c r="O92" s="47"/>
      <c r="P92" s="47"/>
      <c r="Q92" s="43"/>
      <c r="R92" s="43"/>
      <c r="S92" s="43"/>
      <c r="T92" s="47"/>
      <c r="U92" s="47"/>
      <c r="V92" s="47"/>
      <c r="W92" s="43"/>
      <c r="X92" s="43"/>
      <c r="Y92" s="43"/>
      <c r="Z92" s="49"/>
      <c r="AA92" s="47"/>
      <c r="AB92" s="47"/>
      <c r="AC92" s="47"/>
      <c r="AD92" s="47"/>
      <c r="AE92" s="43"/>
      <c r="AF92" s="43"/>
      <c r="AG92" s="43"/>
      <c r="AH92" s="49"/>
    </row>
    <row r="93" spans="1:34" ht="42" customHeight="1" x14ac:dyDescent="0.3">
      <c r="A93" s="44"/>
      <c r="B93" s="45"/>
      <c r="C93" s="55"/>
      <c r="D93" s="19"/>
      <c r="E93" s="21"/>
      <c r="F93" s="47"/>
      <c r="G93" s="47"/>
      <c r="H93" s="47"/>
      <c r="I93" s="47"/>
      <c r="J93" s="47"/>
      <c r="K93" s="47"/>
      <c r="L93" s="43"/>
      <c r="M93" s="43"/>
      <c r="N93" s="43"/>
      <c r="O93" s="47"/>
      <c r="P93" s="47"/>
      <c r="Q93" s="43"/>
      <c r="R93" s="43"/>
      <c r="S93" s="43"/>
      <c r="T93" s="47"/>
      <c r="U93" s="47"/>
      <c r="V93" s="47"/>
      <c r="W93" s="43"/>
      <c r="X93" s="43"/>
      <c r="Y93" s="43"/>
      <c r="Z93" s="49"/>
      <c r="AA93" s="47"/>
      <c r="AB93" s="47"/>
      <c r="AC93" s="47"/>
      <c r="AD93" s="47"/>
      <c r="AE93" s="43"/>
      <c r="AF93" s="43"/>
      <c r="AG93" s="43"/>
      <c r="AH93" s="49"/>
    </row>
    <row r="94" spans="1:34" ht="42" customHeight="1" x14ac:dyDescent="0.3">
      <c r="A94" s="44"/>
      <c r="B94" s="45"/>
      <c r="C94" s="55"/>
      <c r="D94" s="19"/>
      <c r="E94" s="21"/>
      <c r="F94" s="47"/>
      <c r="G94" s="47"/>
      <c r="H94" s="47"/>
      <c r="I94" s="47"/>
      <c r="J94" s="47"/>
      <c r="K94" s="47"/>
      <c r="L94" s="43"/>
      <c r="M94" s="43"/>
      <c r="N94" s="43"/>
      <c r="O94" s="47"/>
      <c r="P94" s="47"/>
      <c r="Q94" s="43"/>
      <c r="R94" s="43"/>
      <c r="S94" s="43"/>
      <c r="T94" s="47"/>
      <c r="U94" s="47"/>
      <c r="V94" s="47"/>
      <c r="W94" s="43"/>
      <c r="X94" s="43"/>
      <c r="Y94" s="43"/>
      <c r="Z94" s="49"/>
      <c r="AA94" s="47"/>
      <c r="AB94" s="47"/>
      <c r="AC94" s="47"/>
      <c r="AD94" s="47"/>
      <c r="AE94" s="43"/>
      <c r="AF94" s="43"/>
      <c r="AG94" s="43"/>
      <c r="AH94" s="49"/>
    </row>
    <row r="95" spans="1:34" ht="42" customHeight="1" x14ac:dyDescent="0.3">
      <c r="A95" s="44"/>
      <c r="B95" s="45"/>
      <c r="C95" s="55"/>
      <c r="D95" s="19"/>
      <c r="E95" s="21"/>
      <c r="F95" s="47"/>
      <c r="G95" s="47"/>
      <c r="H95" s="47"/>
      <c r="I95" s="47"/>
      <c r="J95" s="47"/>
      <c r="K95" s="47"/>
      <c r="L95" s="43"/>
      <c r="M95" s="43"/>
      <c r="N95" s="43"/>
      <c r="O95" s="47"/>
      <c r="P95" s="47"/>
      <c r="Q95" s="43"/>
      <c r="R95" s="43"/>
      <c r="S95" s="43"/>
      <c r="T95" s="47"/>
      <c r="U95" s="47"/>
      <c r="V95" s="47"/>
      <c r="W95" s="43"/>
      <c r="X95" s="43"/>
      <c r="Y95" s="43"/>
      <c r="Z95" s="49"/>
      <c r="AA95" s="47"/>
      <c r="AB95" s="47"/>
      <c r="AC95" s="47"/>
      <c r="AD95" s="47"/>
      <c r="AE95" s="43"/>
      <c r="AF95" s="43"/>
      <c r="AG95" s="43"/>
      <c r="AH95" s="49"/>
    </row>
    <row r="96" spans="1:34" ht="42" customHeight="1" x14ac:dyDescent="0.3">
      <c r="A96" s="44"/>
      <c r="B96" s="45"/>
      <c r="C96" s="55"/>
      <c r="D96" s="19"/>
      <c r="E96" s="21"/>
      <c r="F96" s="47"/>
      <c r="G96" s="47"/>
      <c r="H96" s="47"/>
      <c r="I96" s="47"/>
      <c r="J96" s="47"/>
      <c r="K96" s="47"/>
      <c r="L96" s="43"/>
      <c r="M96" s="43"/>
      <c r="N96" s="43"/>
      <c r="O96" s="47"/>
      <c r="P96" s="47"/>
      <c r="Q96" s="43"/>
      <c r="R96" s="43"/>
      <c r="S96" s="43"/>
      <c r="T96" s="47"/>
      <c r="U96" s="47"/>
      <c r="V96" s="47"/>
      <c r="W96" s="43"/>
      <c r="X96" s="43"/>
      <c r="Y96" s="43"/>
      <c r="Z96" s="49"/>
      <c r="AA96" s="47"/>
      <c r="AB96" s="47"/>
      <c r="AC96" s="47"/>
      <c r="AD96" s="47"/>
      <c r="AE96" s="43"/>
      <c r="AF96" s="43"/>
      <c r="AG96" s="43"/>
      <c r="AH96" s="49"/>
    </row>
    <row r="97" spans="1:34" ht="42" customHeight="1" x14ac:dyDescent="0.3">
      <c r="A97" s="44"/>
      <c r="B97" s="45"/>
      <c r="C97" s="55"/>
      <c r="D97" s="19"/>
      <c r="E97" s="21"/>
      <c r="F97" s="47"/>
      <c r="G97" s="47"/>
      <c r="H97" s="47"/>
      <c r="I97" s="47"/>
      <c r="J97" s="47"/>
      <c r="K97" s="47"/>
      <c r="L97" s="43"/>
      <c r="M97" s="43"/>
      <c r="N97" s="43"/>
      <c r="O97" s="47"/>
      <c r="P97" s="47"/>
      <c r="Q97" s="43"/>
      <c r="R97" s="43"/>
      <c r="S97" s="43"/>
      <c r="T97" s="47"/>
      <c r="U97" s="47"/>
      <c r="V97" s="47"/>
      <c r="W97" s="43"/>
      <c r="X97" s="43"/>
      <c r="Y97" s="43"/>
      <c r="Z97" s="49"/>
      <c r="AA97" s="47"/>
      <c r="AB97" s="47"/>
      <c r="AC97" s="47"/>
      <c r="AD97" s="47"/>
      <c r="AE97" s="43"/>
      <c r="AF97" s="43"/>
      <c r="AG97" s="43"/>
      <c r="AH97" s="49"/>
    </row>
    <row r="98" spans="1:34" ht="42" customHeight="1" x14ac:dyDescent="0.3">
      <c r="A98" s="44"/>
      <c r="B98" s="45"/>
      <c r="C98" s="55"/>
      <c r="D98" s="19"/>
      <c r="E98" s="21"/>
      <c r="F98" s="47"/>
      <c r="G98" s="47"/>
      <c r="H98" s="47"/>
      <c r="I98" s="47"/>
      <c r="J98" s="47"/>
      <c r="K98" s="47"/>
      <c r="L98" s="43"/>
      <c r="M98" s="43"/>
      <c r="N98" s="43"/>
      <c r="O98" s="47"/>
      <c r="P98" s="47"/>
      <c r="Q98" s="43"/>
      <c r="R98" s="43"/>
      <c r="S98" s="43"/>
      <c r="T98" s="47"/>
      <c r="U98" s="47"/>
      <c r="V98" s="47"/>
      <c r="W98" s="43"/>
      <c r="X98" s="43"/>
      <c r="Y98" s="43"/>
      <c r="Z98" s="49"/>
      <c r="AA98" s="47"/>
      <c r="AB98" s="47"/>
      <c r="AC98" s="47"/>
      <c r="AD98" s="47"/>
      <c r="AE98" s="43"/>
      <c r="AF98" s="43"/>
      <c r="AG98" s="43"/>
      <c r="AH98" s="49"/>
    </row>
    <row r="99" spans="1:34" ht="42" customHeight="1" x14ac:dyDescent="0.3">
      <c r="A99" s="44"/>
      <c r="B99" s="45"/>
      <c r="C99" s="55"/>
      <c r="D99" s="19"/>
      <c r="E99" s="21"/>
      <c r="F99" s="47"/>
      <c r="G99" s="47"/>
      <c r="H99" s="47"/>
      <c r="I99" s="47"/>
      <c r="J99" s="47"/>
      <c r="K99" s="47"/>
      <c r="L99" s="43"/>
      <c r="M99" s="43"/>
      <c r="N99" s="43"/>
      <c r="O99" s="47"/>
      <c r="P99" s="47"/>
      <c r="Q99" s="43"/>
      <c r="R99" s="43"/>
      <c r="S99" s="43"/>
      <c r="T99" s="47"/>
      <c r="U99" s="47"/>
      <c r="V99" s="47"/>
      <c r="W99" s="43"/>
      <c r="X99" s="43"/>
      <c r="Y99" s="43"/>
      <c r="Z99" s="49"/>
      <c r="AA99" s="47"/>
      <c r="AB99" s="47"/>
      <c r="AC99" s="47"/>
      <c r="AD99" s="47"/>
      <c r="AE99" s="43"/>
      <c r="AF99" s="43"/>
      <c r="AG99" s="43"/>
      <c r="AH99" s="49"/>
    </row>
    <row r="100" spans="1:34" ht="42" customHeight="1" x14ac:dyDescent="0.3">
      <c r="A100" s="44"/>
      <c r="B100" s="45"/>
      <c r="C100" s="55"/>
      <c r="D100" s="19"/>
      <c r="E100" s="21"/>
      <c r="F100" s="47"/>
      <c r="G100" s="47"/>
      <c r="H100" s="47"/>
      <c r="I100" s="47"/>
      <c r="J100" s="47"/>
      <c r="K100" s="47"/>
      <c r="L100" s="43"/>
      <c r="M100" s="43"/>
      <c r="N100" s="43"/>
      <c r="O100" s="47"/>
      <c r="P100" s="47"/>
      <c r="Q100" s="43"/>
      <c r="R100" s="43"/>
      <c r="S100" s="43"/>
      <c r="T100" s="47"/>
      <c r="U100" s="47"/>
      <c r="V100" s="47"/>
      <c r="W100" s="43"/>
      <c r="X100" s="43"/>
      <c r="Y100" s="43"/>
      <c r="Z100" s="49"/>
      <c r="AA100" s="47"/>
      <c r="AB100" s="47"/>
      <c r="AC100" s="47"/>
      <c r="AD100" s="47"/>
      <c r="AE100" s="43"/>
      <c r="AF100" s="43"/>
      <c r="AG100" s="43"/>
      <c r="AH100" s="49"/>
    </row>
    <row r="101" spans="1:34" ht="42" customHeight="1" x14ac:dyDescent="0.3">
      <c r="A101" s="44"/>
      <c r="B101" s="45"/>
      <c r="C101" s="55"/>
      <c r="D101" s="19"/>
      <c r="E101" s="21"/>
      <c r="F101" s="47"/>
      <c r="G101" s="47"/>
      <c r="H101" s="47"/>
      <c r="I101" s="47"/>
      <c r="J101" s="47"/>
      <c r="K101" s="47"/>
      <c r="L101" s="43"/>
      <c r="M101" s="43"/>
      <c r="N101" s="43"/>
      <c r="O101" s="47"/>
      <c r="P101" s="47"/>
      <c r="Q101" s="43"/>
      <c r="R101" s="43"/>
      <c r="S101" s="43"/>
      <c r="T101" s="47"/>
      <c r="U101" s="47"/>
      <c r="V101" s="47"/>
      <c r="W101" s="43"/>
      <c r="X101" s="43"/>
      <c r="Y101" s="43"/>
      <c r="Z101" s="49"/>
      <c r="AA101" s="47"/>
      <c r="AB101" s="47"/>
      <c r="AC101" s="47"/>
      <c r="AD101" s="47"/>
      <c r="AE101" s="43"/>
      <c r="AF101" s="43"/>
      <c r="AG101" s="43"/>
      <c r="AH101" s="49"/>
    </row>
    <row r="102" spans="1:34" ht="42" customHeight="1" x14ac:dyDescent="0.3">
      <c r="A102" s="44"/>
      <c r="B102" s="45"/>
      <c r="C102" s="55"/>
      <c r="D102" s="19"/>
      <c r="E102" s="21"/>
      <c r="F102" s="47"/>
      <c r="G102" s="47"/>
      <c r="H102" s="47"/>
      <c r="I102" s="47"/>
      <c r="J102" s="47"/>
      <c r="K102" s="47"/>
      <c r="L102" s="43"/>
      <c r="M102" s="43"/>
      <c r="N102" s="43"/>
      <c r="O102" s="47"/>
      <c r="P102" s="47"/>
      <c r="Q102" s="43"/>
      <c r="R102" s="43"/>
      <c r="S102" s="43"/>
      <c r="T102" s="47"/>
      <c r="U102" s="47"/>
      <c r="V102" s="47"/>
      <c r="W102" s="43"/>
      <c r="X102" s="43"/>
      <c r="Y102" s="43"/>
      <c r="Z102" s="49"/>
      <c r="AA102" s="47"/>
      <c r="AB102" s="47"/>
      <c r="AC102" s="47"/>
      <c r="AD102" s="47"/>
      <c r="AE102" s="43"/>
      <c r="AF102" s="43"/>
      <c r="AG102" s="43"/>
      <c r="AH102" s="49"/>
    </row>
    <row r="103" spans="1:34" ht="42" customHeight="1" x14ac:dyDescent="0.3">
      <c r="A103" s="44"/>
      <c r="B103" s="45"/>
      <c r="C103" s="55"/>
      <c r="D103" s="19"/>
      <c r="E103" s="21"/>
      <c r="F103" s="47"/>
      <c r="G103" s="47"/>
      <c r="H103" s="47"/>
      <c r="I103" s="47"/>
      <c r="J103" s="47"/>
      <c r="K103" s="47"/>
      <c r="L103" s="43"/>
      <c r="M103" s="43"/>
      <c r="N103" s="43"/>
      <c r="O103" s="47"/>
      <c r="P103" s="47"/>
      <c r="Q103" s="43"/>
      <c r="R103" s="43"/>
      <c r="S103" s="43"/>
      <c r="T103" s="47"/>
      <c r="U103" s="47"/>
      <c r="V103" s="47"/>
      <c r="W103" s="43"/>
      <c r="X103" s="43"/>
      <c r="Y103" s="43"/>
      <c r="Z103" s="49"/>
      <c r="AA103" s="47"/>
      <c r="AB103" s="47"/>
      <c r="AC103" s="47"/>
      <c r="AD103" s="47"/>
      <c r="AE103" s="43"/>
      <c r="AF103" s="43"/>
      <c r="AG103" s="43"/>
      <c r="AH103" s="49"/>
    </row>
    <row r="104" spans="1:34" ht="42" customHeight="1" x14ac:dyDescent="0.3">
      <c r="A104" s="44"/>
      <c r="B104" s="45"/>
      <c r="C104" s="55"/>
      <c r="D104" s="19"/>
      <c r="E104" s="21"/>
      <c r="F104" s="47"/>
      <c r="G104" s="47"/>
      <c r="H104" s="47"/>
      <c r="I104" s="47"/>
      <c r="J104" s="47"/>
      <c r="K104" s="47"/>
      <c r="L104" s="43"/>
      <c r="M104" s="43"/>
      <c r="N104" s="43"/>
      <c r="O104" s="47"/>
      <c r="P104" s="47"/>
      <c r="Q104" s="43"/>
      <c r="R104" s="43"/>
      <c r="S104" s="43"/>
      <c r="T104" s="47"/>
      <c r="U104" s="47"/>
      <c r="V104" s="47"/>
      <c r="W104" s="43"/>
      <c r="X104" s="43"/>
      <c r="Y104" s="43"/>
      <c r="Z104" s="49"/>
      <c r="AA104" s="47"/>
      <c r="AB104" s="47"/>
      <c r="AC104" s="47"/>
      <c r="AD104" s="47"/>
      <c r="AE104" s="43"/>
      <c r="AF104" s="43"/>
      <c r="AG104" s="43"/>
      <c r="AH104" s="49"/>
    </row>
    <row r="105" spans="1:34" ht="42" customHeight="1" x14ac:dyDescent="0.3">
      <c r="A105" s="44"/>
      <c r="B105" s="45"/>
      <c r="C105" s="55"/>
      <c r="D105" s="19"/>
      <c r="E105" s="21"/>
      <c r="F105" s="47"/>
      <c r="G105" s="47"/>
      <c r="H105" s="47"/>
      <c r="I105" s="47"/>
      <c r="J105" s="47"/>
      <c r="K105" s="47"/>
      <c r="L105" s="43"/>
      <c r="M105" s="43"/>
      <c r="N105" s="43"/>
      <c r="O105" s="47"/>
      <c r="P105" s="47"/>
      <c r="Q105" s="43"/>
      <c r="R105" s="43"/>
      <c r="S105" s="43"/>
      <c r="T105" s="47"/>
      <c r="U105" s="47"/>
      <c r="V105" s="47"/>
      <c r="W105" s="43"/>
      <c r="X105" s="43"/>
      <c r="Y105" s="43"/>
      <c r="Z105" s="49"/>
      <c r="AA105" s="47"/>
      <c r="AB105" s="47"/>
      <c r="AC105" s="47"/>
      <c r="AD105" s="47"/>
      <c r="AE105" s="43"/>
      <c r="AF105" s="43"/>
      <c r="AG105" s="43"/>
      <c r="AH105" s="49"/>
    </row>
    <row r="106" spans="1:34" ht="42" customHeight="1" x14ac:dyDescent="0.3">
      <c r="A106" s="44"/>
      <c r="B106" s="45"/>
      <c r="C106" s="55"/>
      <c r="D106" s="19"/>
      <c r="E106" s="21"/>
      <c r="F106" s="47"/>
      <c r="G106" s="47"/>
      <c r="H106" s="47"/>
      <c r="I106" s="47"/>
      <c r="J106" s="47"/>
      <c r="K106" s="47"/>
      <c r="L106" s="43"/>
      <c r="M106" s="43"/>
      <c r="N106" s="43"/>
      <c r="O106" s="47"/>
      <c r="P106" s="47"/>
      <c r="Q106" s="43"/>
      <c r="R106" s="43"/>
      <c r="S106" s="43"/>
      <c r="T106" s="47"/>
      <c r="U106" s="47"/>
      <c r="V106" s="47"/>
      <c r="W106" s="43"/>
      <c r="X106" s="43"/>
      <c r="Y106" s="43"/>
      <c r="Z106" s="49"/>
      <c r="AA106" s="47"/>
      <c r="AB106" s="47"/>
      <c r="AC106" s="47"/>
      <c r="AD106" s="47"/>
      <c r="AE106" s="43"/>
      <c r="AF106" s="43"/>
      <c r="AG106" s="43"/>
      <c r="AH106" s="49"/>
    </row>
    <row r="107" spans="1:34" ht="42" customHeight="1" x14ac:dyDescent="0.3">
      <c r="A107" s="44"/>
      <c r="B107" s="45"/>
      <c r="C107" s="55"/>
      <c r="D107" s="19"/>
      <c r="E107" s="21"/>
      <c r="F107" s="47"/>
      <c r="G107" s="47"/>
      <c r="H107" s="47"/>
      <c r="I107" s="47"/>
      <c r="J107" s="47"/>
      <c r="K107" s="47"/>
      <c r="L107" s="43"/>
      <c r="M107" s="43"/>
      <c r="N107" s="43"/>
      <c r="O107" s="47"/>
      <c r="P107" s="47"/>
      <c r="Q107" s="43"/>
      <c r="R107" s="43"/>
      <c r="S107" s="43"/>
      <c r="T107" s="47"/>
      <c r="U107" s="47"/>
      <c r="V107" s="47"/>
      <c r="W107" s="43"/>
      <c r="X107" s="43"/>
      <c r="Y107" s="43"/>
      <c r="Z107" s="49"/>
      <c r="AA107" s="47"/>
      <c r="AB107" s="47"/>
      <c r="AC107" s="47"/>
      <c r="AD107" s="47"/>
      <c r="AE107" s="43"/>
      <c r="AF107" s="43"/>
      <c r="AG107" s="43"/>
      <c r="AH107" s="49"/>
    </row>
    <row r="108" spans="1:34" ht="42" customHeight="1" x14ac:dyDescent="0.3">
      <c r="A108" s="44"/>
      <c r="B108" s="45"/>
      <c r="C108" s="55"/>
      <c r="D108" s="19"/>
      <c r="E108" s="21"/>
      <c r="F108" s="47"/>
      <c r="G108" s="47"/>
      <c r="H108" s="47"/>
      <c r="I108" s="47"/>
      <c r="J108" s="47"/>
      <c r="K108" s="47"/>
      <c r="L108" s="43"/>
      <c r="M108" s="43"/>
      <c r="N108" s="43"/>
      <c r="O108" s="47"/>
      <c r="P108" s="47"/>
      <c r="Q108" s="43"/>
      <c r="R108" s="43"/>
      <c r="S108" s="43"/>
      <c r="T108" s="47"/>
      <c r="U108" s="47"/>
      <c r="V108" s="47"/>
      <c r="W108" s="43"/>
      <c r="X108" s="43"/>
      <c r="Y108" s="43"/>
      <c r="Z108" s="49"/>
      <c r="AA108" s="47"/>
      <c r="AB108" s="47"/>
      <c r="AC108" s="47"/>
      <c r="AD108" s="47"/>
      <c r="AE108" s="43"/>
      <c r="AF108" s="43"/>
      <c r="AG108" s="43"/>
      <c r="AH108" s="49"/>
    </row>
    <row r="109" spans="1:34" ht="42" customHeight="1" x14ac:dyDescent="0.3">
      <c r="A109" s="44"/>
      <c r="B109" s="45"/>
      <c r="C109" s="55"/>
      <c r="D109" s="19"/>
      <c r="E109" s="21"/>
      <c r="F109" s="47"/>
      <c r="G109" s="47"/>
      <c r="H109" s="47"/>
      <c r="I109" s="47"/>
      <c r="J109" s="47"/>
      <c r="K109" s="47"/>
      <c r="L109" s="43"/>
      <c r="M109" s="43"/>
      <c r="N109" s="43"/>
      <c r="O109" s="47"/>
      <c r="P109" s="47"/>
      <c r="Q109" s="43"/>
      <c r="R109" s="43"/>
      <c r="S109" s="43"/>
      <c r="T109" s="47"/>
      <c r="U109" s="47"/>
      <c r="V109" s="47"/>
      <c r="W109" s="43"/>
      <c r="X109" s="43"/>
      <c r="Y109" s="43"/>
      <c r="Z109" s="49"/>
      <c r="AA109" s="47"/>
      <c r="AB109" s="47"/>
      <c r="AC109" s="47"/>
      <c r="AD109" s="47"/>
      <c r="AE109" s="43"/>
      <c r="AF109" s="43"/>
      <c r="AG109" s="43"/>
      <c r="AH109" s="49"/>
    </row>
    <row r="110" spans="1:34" ht="42" customHeight="1" x14ac:dyDescent="0.3">
      <c r="A110" s="44"/>
      <c r="B110" s="45"/>
      <c r="C110" s="55"/>
      <c r="D110" s="19"/>
      <c r="E110" s="21"/>
      <c r="F110" s="47"/>
      <c r="G110" s="47"/>
      <c r="H110" s="47"/>
      <c r="I110" s="47"/>
      <c r="J110" s="47"/>
      <c r="K110" s="47"/>
      <c r="L110" s="43"/>
      <c r="M110" s="43"/>
      <c r="N110" s="43"/>
      <c r="O110" s="47"/>
      <c r="P110" s="47"/>
      <c r="Q110" s="43"/>
      <c r="R110" s="43"/>
      <c r="S110" s="43"/>
      <c r="T110" s="47"/>
      <c r="U110" s="47"/>
      <c r="V110" s="47"/>
      <c r="W110" s="43"/>
      <c r="X110" s="43"/>
      <c r="Y110" s="43"/>
      <c r="Z110" s="49"/>
      <c r="AA110" s="47"/>
      <c r="AB110" s="47"/>
      <c r="AC110" s="47"/>
      <c r="AD110" s="47"/>
      <c r="AE110" s="43"/>
      <c r="AF110" s="43"/>
      <c r="AG110" s="43"/>
      <c r="AH110" s="49"/>
    </row>
    <row r="111" spans="1:34" ht="42" customHeight="1" x14ac:dyDescent="0.3">
      <c r="A111" s="44"/>
      <c r="B111" s="45"/>
      <c r="C111" s="55"/>
      <c r="D111" s="19"/>
      <c r="E111" s="21"/>
      <c r="F111" s="47"/>
      <c r="G111" s="47"/>
      <c r="H111" s="47"/>
      <c r="I111" s="47"/>
      <c r="J111" s="47"/>
      <c r="K111" s="47"/>
      <c r="L111" s="43"/>
      <c r="M111" s="43"/>
      <c r="N111" s="43"/>
      <c r="O111" s="47"/>
      <c r="P111" s="47"/>
      <c r="Q111" s="43"/>
      <c r="R111" s="43"/>
      <c r="S111" s="43"/>
      <c r="T111" s="47"/>
      <c r="U111" s="47"/>
      <c r="V111" s="47"/>
      <c r="W111" s="43"/>
      <c r="X111" s="43"/>
      <c r="Y111" s="43"/>
      <c r="Z111" s="49"/>
      <c r="AA111" s="47"/>
      <c r="AB111" s="47"/>
      <c r="AC111" s="47"/>
      <c r="AD111" s="47"/>
      <c r="AE111" s="43"/>
      <c r="AF111" s="43"/>
      <c r="AG111" s="43"/>
      <c r="AH111" s="49"/>
    </row>
    <row r="112" spans="1:34" ht="42" customHeight="1" x14ac:dyDescent="0.3">
      <c r="A112" s="44"/>
      <c r="B112" s="45"/>
      <c r="C112" s="55"/>
      <c r="D112" s="19"/>
      <c r="E112" s="21"/>
      <c r="F112" s="47"/>
      <c r="G112" s="47"/>
      <c r="H112" s="47"/>
      <c r="I112" s="47"/>
      <c r="J112" s="47"/>
      <c r="K112" s="47"/>
      <c r="L112" s="43"/>
      <c r="M112" s="43"/>
      <c r="N112" s="43"/>
      <c r="O112" s="47"/>
      <c r="P112" s="47"/>
      <c r="Q112" s="43"/>
      <c r="R112" s="43"/>
      <c r="S112" s="43"/>
      <c r="T112" s="47"/>
      <c r="U112" s="47"/>
      <c r="V112" s="47"/>
      <c r="W112" s="43"/>
      <c r="X112" s="43"/>
      <c r="Y112" s="43"/>
      <c r="Z112" s="49"/>
      <c r="AA112" s="47"/>
      <c r="AB112" s="47"/>
      <c r="AC112" s="47"/>
      <c r="AD112" s="47"/>
      <c r="AE112" s="43"/>
      <c r="AF112" s="43"/>
      <c r="AG112" s="43"/>
      <c r="AH112" s="49"/>
    </row>
    <row r="113" spans="1:34" ht="42" customHeight="1" x14ac:dyDescent="0.3">
      <c r="A113" s="44"/>
      <c r="B113" s="45"/>
      <c r="C113" s="55"/>
      <c r="D113" s="19"/>
      <c r="E113" s="21"/>
      <c r="F113" s="47"/>
      <c r="G113" s="47"/>
      <c r="H113" s="47"/>
      <c r="I113" s="47"/>
      <c r="J113" s="47"/>
      <c r="K113" s="47"/>
      <c r="L113" s="43"/>
      <c r="M113" s="43"/>
      <c r="N113" s="43"/>
      <c r="O113" s="47"/>
      <c r="P113" s="47"/>
      <c r="Q113" s="43"/>
      <c r="R113" s="43"/>
      <c r="S113" s="43"/>
      <c r="T113" s="47"/>
      <c r="U113" s="47"/>
      <c r="V113" s="47"/>
      <c r="W113" s="43"/>
      <c r="X113" s="43"/>
      <c r="Y113" s="43"/>
      <c r="Z113" s="49"/>
      <c r="AA113" s="47"/>
      <c r="AB113" s="47"/>
      <c r="AC113" s="47"/>
      <c r="AD113" s="47"/>
      <c r="AE113" s="43"/>
      <c r="AF113" s="43"/>
      <c r="AG113" s="43"/>
      <c r="AH113" s="49"/>
    </row>
    <row r="114" spans="1:34" ht="42" customHeight="1" x14ac:dyDescent="0.3">
      <c r="A114" s="44"/>
      <c r="B114" s="45"/>
      <c r="C114" s="55"/>
      <c r="D114" s="19"/>
      <c r="E114" s="21"/>
      <c r="F114" s="47"/>
      <c r="G114" s="47"/>
      <c r="H114" s="47"/>
      <c r="I114" s="47"/>
      <c r="J114" s="47"/>
      <c r="K114" s="47"/>
      <c r="L114" s="43"/>
      <c r="M114" s="43"/>
      <c r="N114" s="43"/>
      <c r="O114" s="47"/>
      <c r="P114" s="47"/>
      <c r="Q114" s="43"/>
      <c r="R114" s="43"/>
      <c r="S114" s="43"/>
      <c r="T114" s="47"/>
      <c r="U114" s="47"/>
      <c r="V114" s="47"/>
      <c r="W114" s="43"/>
      <c r="X114" s="43"/>
      <c r="Y114" s="43"/>
      <c r="Z114" s="49"/>
      <c r="AA114" s="47"/>
      <c r="AB114" s="47"/>
      <c r="AC114" s="47"/>
      <c r="AD114" s="47"/>
      <c r="AE114" s="43"/>
      <c r="AF114" s="43"/>
      <c r="AG114" s="43"/>
      <c r="AH114" s="49"/>
    </row>
    <row r="115" spans="1:34" ht="42" customHeight="1" x14ac:dyDescent="0.3">
      <c r="A115" s="44"/>
      <c r="B115" s="45"/>
      <c r="C115" s="55"/>
      <c r="D115" s="19"/>
      <c r="E115" s="21"/>
      <c r="F115" s="47"/>
      <c r="G115" s="47"/>
      <c r="H115" s="47"/>
      <c r="I115" s="47"/>
      <c r="J115" s="47"/>
      <c r="K115" s="47"/>
      <c r="L115" s="43"/>
      <c r="M115" s="43"/>
      <c r="N115" s="43"/>
      <c r="O115" s="47"/>
      <c r="P115" s="47"/>
      <c r="Q115" s="43"/>
      <c r="R115" s="43"/>
      <c r="S115" s="43"/>
      <c r="T115" s="47"/>
      <c r="U115" s="47"/>
      <c r="V115" s="47"/>
      <c r="W115" s="43"/>
      <c r="X115" s="43"/>
      <c r="Y115" s="43"/>
      <c r="Z115" s="49"/>
      <c r="AA115" s="47"/>
      <c r="AB115" s="47"/>
      <c r="AC115" s="47"/>
      <c r="AD115" s="47"/>
      <c r="AE115" s="43"/>
      <c r="AF115" s="43"/>
      <c r="AG115" s="43"/>
      <c r="AH115" s="49"/>
    </row>
    <row r="116" spans="1:34" ht="42" customHeight="1" x14ac:dyDescent="0.3">
      <c r="A116" s="44"/>
      <c r="B116" s="45"/>
      <c r="C116" s="55"/>
      <c r="D116" s="19"/>
      <c r="E116" s="21"/>
      <c r="F116" s="47"/>
      <c r="G116" s="47"/>
      <c r="H116" s="47"/>
      <c r="I116" s="47"/>
      <c r="J116" s="47"/>
      <c r="K116" s="47"/>
      <c r="L116" s="43"/>
      <c r="M116" s="43"/>
      <c r="N116" s="43"/>
      <c r="O116" s="47"/>
      <c r="P116" s="47"/>
      <c r="Q116" s="43"/>
      <c r="R116" s="43"/>
      <c r="S116" s="43"/>
      <c r="T116" s="47"/>
      <c r="U116" s="47"/>
      <c r="V116" s="47"/>
      <c r="W116" s="43"/>
      <c r="X116" s="43"/>
      <c r="Y116" s="43"/>
      <c r="Z116" s="49"/>
      <c r="AA116" s="47"/>
      <c r="AB116" s="47"/>
      <c r="AC116" s="47"/>
      <c r="AD116" s="47"/>
      <c r="AE116" s="43"/>
      <c r="AF116" s="43"/>
      <c r="AG116" s="43"/>
      <c r="AH116" s="49"/>
    </row>
    <row r="117" spans="1:34" ht="42" customHeight="1" x14ac:dyDescent="0.3">
      <c r="A117" s="44"/>
      <c r="B117" s="45"/>
      <c r="C117" s="55"/>
      <c r="D117" s="19"/>
      <c r="E117" s="21"/>
      <c r="F117" s="47"/>
      <c r="G117" s="47"/>
      <c r="H117" s="47"/>
      <c r="I117" s="47"/>
      <c r="J117" s="47"/>
      <c r="K117" s="47"/>
      <c r="L117" s="43"/>
      <c r="M117" s="43"/>
      <c r="N117" s="43"/>
      <c r="O117" s="47"/>
      <c r="P117" s="47"/>
      <c r="Q117" s="43"/>
      <c r="R117" s="43"/>
      <c r="S117" s="43"/>
      <c r="T117" s="47"/>
      <c r="U117" s="47"/>
      <c r="V117" s="47"/>
      <c r="W117" s="43"/>
      <c r="X117" s="43"/>
      <c r="Y117" s="43"/>
      <c r="Z117" s="49"/>
      <c r="AA117" s="47"/>
      <c r="AB117" s="47"/>
      <c r="AC117" s="47"/>
      <c r="AD117" s="47"/>
      <c r="AE117" s="43"/>
      <c r="AF117" s="43"/>
      <c r="AG117" s="43"/>
      <c r="AH117" s="49"/>
    </row>
    <row r="118" spans="1:34" ht="42" customHeight="1" x14ac:dyDescent="0.3">
      <c r="A118" s="44"/>
      <c r="B118" s="45"/>
      <c r="C118" s="55"/>
      <c r="D118" s="19"/>
      <c r="E118" s="21"/>
      <c r="F118" s="47"/>
      <c r="G118" s="47"/>
      <c r="H118" s="47"/>
      <c r="I118" s="47"/>
      <c r="J118" s="47"/>
      <c r="K118" s="47"/>
      <c r="L118" s="43"/>
      <c r="M118" s="43"/>
      <c r="N118" s="43"/>
      <c r="O118" s="47"/>
      <c r="P118" s="47"/>
      <c r="Q118" s="43"/>
      <c r="R118" s="43"/>
      <c r="S118" s="43"/>
      <c r="T118" s="47"/>
      <c r="U118" s="47"/>
      <c r="V118" s="47"/>
      <c r="W118" s="43"/>
      <c r="X118" s="43"/>
      <c r="Y118" s="43"/>
      <c r="Z118" s="49"/>
      <c r="AA118" s="47"/>
      <c r="AB118" s="47"/>
      <c r="AC118" s="47"/>
      <c r="AD118" s="47"/>
      <c r="AE118" s="43"/>
      <c r="AF118" s="43"/>
      <c r="AG118" s="43"/>
      <c r="AH118" s="49"/>
    </row>
    <row r="119" spans="1:34" ht="42" customHeight="1" x14ac:dyDescent="0.3">
      <c r="A119" s="44"/>
      <c r="B119" s="45"/>
      <c r="C119" s="55"/>
      <c r="D119" s="19"/>
      <c r="E119" s="21"/>
      <c r="F119" s="47"/>
      <c r="G119" s="47"/>
      <c r="H119" s="47"/>
      <c r="I119" s="47"/>
      <c r="J119" s="47"/>
      <c r="K119" s="47"/>
      <c r="L119" s="43"/>
      <c r="M119" s="43"/>
      <c r="N119" s="43"/>
      <c r="O119" s="47"/>
      <c r="P119" s="47"/>
      <c r="Q119" s="43"/>
      <c r="R119" s="43"/>
      <c r="S119" s="43"/>
      <c r="T119" s="47"/>
      <c r="U119" s="47"/>
      <c r="V119" s="47"/>
      <c r="W119" s="43"/>
      <c r="X119" s="43"/>
      <c r="Y119" s="43"/>
      <c r="Z119" s="49"/>
      <c r="AA119" s="47"/>
      <c r="AB119" s="47"/>
      <c r="AC119" s="47"/>
      <c r="AD119" s="47"/>
      <c r="AE119" s="43"/>
      <c r="AF119" s="43"/>
      <c r="AG119" s="43"/>
      <c r="AH119" s="49"/>
    </row>
    <row r="120" spans="1:34" ht="42" customHeight="1" x14ac:dyDescent="0.3">
      <c r="A120" s="44"/>
      <c r="B120" s="45"/>
      <c r="C120" s="55"/>
      <c r="D120" s="19"/>
      <c r="E120" s="21"/>
      <c r="F120" s="47"/>
      <c r="G120" s="47"/>
      <c r="H120" s="47"/>
      <c r="I120" s="47"/>
      <c r="J120" s="47"/>
      <c r="K120" s="47"/>
      <c r="L120" s="43"/>
      <c r="M120" s="43"/>
      <c r="N120" s="43"/>
      <c r="O120" s="47"/>
      <c r="P120" s="47"/>
      <c r="Q120" s="43"/>
      <c r="R120" s="43"/>
      <c r="S120" s="43"/>
      <c r="T120" s="47"/>
      <c r="U120" s="47"/>
      <c r="V120" s="47"/>
      <c r="W120" s="43"/>
      <c r="X120" s="43"/>
      <c r="Y120" s="43"/>
      <c r="Z120" s="49"/>
      <c r="AA120" s="47"/>
      <c r="AB120" s="47"/>
      <c r="AC120" s="47"/>
      <c r="AD120" s="47"/>
      <c r="AE120" s="43"/>
      <c r="AF120" s="43"/>
      <c r="AG120" s="43"/>
      <c r="AH120" s="49"/>
    </row>
    <row r="121" spans="1:34" ht="42" customHeight="1" x14ac:dyDescent="0.3">
      <c r="A121" s="44"/>
      <c r="B121" s="45"/>
      <c r="C121" s="55"/>
      <c r="D121" s="19"/>
      <c r="E121" s="21"/>
      <c r="F121" s="47"/>
      <c r="G121" s="47"/>
      <c r="H121" s="47"/>
      <c r="I121" s="47"/>
      <c r="J121" s="47"/>
      <c r="K121" s="47"/>
      <c r="L121" s="43"/>
      <c r="M121" s="43"/>
      <c r="N121" s="43"/>
      <c r="O121" s="47"/>
      <c r="P121" s="47"/>
      <c r="Q121" s="43"/>
      <c r="R121" s="43"/>
      <c r="S121" s="43"/>
      <c r="T121" s="47"/>
      <c r="U121" s="47"/>
      <c r="V121" s="47"/>
      <c r="W121" s="43"/>
      <c r="X121" s="43"/>
      <c r="Y121" s="43"/>
      <c r="Z121" s="49"/>
      <c r="AA121" s="47"/>
      <c r="AB121" s="47"/>
      <c r="AC121" s="47"/>
      <c r="AD121" s="47"/>
      <c r="AE121" s="43"/>
      <c r="AF121" s="43"/>
      <c r="AG121" s="43"/>
      <c r="AH121" s="49"/>
    </row>
    <row r="122" spans="1:34" ht="42" customHeight="1" x14ac:dyDescent="0.3">
      <c r="A122" s="44"/>
      <c r="B122" s="45"/>
      <c r="C122" s="55"/>
      <c r="D122" s="19"/>
      <c r="E122" s="21"/>
      <c r="F122" s="47"/>
      <c r="G122" s="47"/>
      <c r="H122" s="47"/>
      <c r="I122" s="47"/>
      <c r="J122" s="47"/>
      <c r="K122" s="47"/>
      <c r="L122" s="43"/>
      <c r="M122" s="43"/>
      <c r="N122" s="43"/>
      <c r="O122" s="47"/>
      <c r="P122" s="47"/>
      <c r="Q122" s="43"/>
      <c r="R122" s="43"/>
      <c r="S122" s="43"/>
      <c r="T122" s="47"/>
      <c r="U122" s="47"/>
      <c r="V122" s="47"/>
      <c r="W122" s="43"/>
      <c r="X122" s="43"/>
      <c r="Y122" s="43"/>
      <c r="Z122" s="49"/>
      <c r="AA122" s="47"/>
      <c r="AB122" s="47"/>
      <c r="AC122" s="47"/>
      <c r="AD122" s="47"/>
      <c r="AE122" s="43"/>
      <c r="AF122" s="43"/>
      <c r="AG122" s="43"/>
      <c r="AH122" s="49"/>
    </row>
    <row r="123" spans="1:34" ht="42" customHeight="1" x14ac:dyDescent="0.3">
      <c r="A123" s="44"/>
      <c r="B123" s="45"/>
      <c r="C123" s="55"/>
      <c r="D123" s="19"/>
      <c r="E123" s="21"/>
      <c r="F123" s="47"/>
      <c r="G123" s="47"/>
      <c r="H123" s="47"/>
      <c r="I123" s="47"/>
      <c r="J123" s="47"/>
      <c r="K123" s="47"/>
      <c r="L123" s="43"/>
      <c r="M123" s="43"/>
      <c r="N123" s="43"/>
      <c r="O123" s="47"/>
      <c r="P123" s="47"/>
      <c r="Q123" s="43"/>
      <c r="R123" s="43"/>
      <c r="S123" s="43"/>
      <c r="T123" s="47"/>
      <c r="U123" s="47"/>
      <c r="V123" s="47"/>
      <c r="W123" s="43"/>
      <c r="X123" s="43"/>
      <c r="Y123" s="43"/>
      <c r="Z123" s="49"/>
      <c r="AA123" s="47"/>
      <c r="AB123" s="47"/>
      <c r="AC123" s="47"/>
      <c r="AD123" s="47"/>
      <c r="AE123" s="43"/>
      <c r="AF123" s="43"/>
      <c r="AG123" s="43"/>
      <c r="AH123" s="49"/>
    </row>
    <row r="124" spans="1:34" ht="42" customHeight="1" x14ac:dyDescent="0.3">
      <c r="A124" s="44"/>
      <c r="B124" s="45"/>
      <c r="C124" s="55"/>
      <c r="D124" s="19"/>
      <c r="E124" s="21"/>
      <c r="F124" s="47"/>
      <c r="G124" s="47"/>
      <c r="H124" s="47"/>
      <c r="I124" s="47"/>
      <c r="J124" s="47"/>
      <c r="K124" s="47"/>
      <c r="L124" s="43"/>
      <c r="M124" s="43"/>
      <c r="N124" s="43"/>
      <c r="O124" s="47"/>
      <c r="P124" s="47"/>
      <c r="Q124" s="43"/>
      <c r="R124" s="43"/>
      <c r="S124" s="43"/>
      <c r="T124" s="47"/>
      <c r="U124" s="47"/>
      <c r="V124" s="47"/>
      <c r="W124" s="43"/>
      <c r="X124" s="43"/>
      <c r="Y124" s="43"/>
      <c r="Z124" s="49"/>
      <c r="AA124" s="47"/>
      <c r="AB124" s="47"/>
      <c r="AC124" s="47"/>
      <c r="AD124" s="47"/>
      <c r="AE124" s="43"/>
      <c r="AF124" s="43"/>
      <c r="AG124" s="43"/>
      <c r="AH124" s="49"/>
    </row>
    <row r="125" spans="1:34" ht="42" customHeight="1" x14ac:dyDescent="0.3">
      <c r="A125" s="44"/>
      <c r="B125" s="45"/>
      <c r="C125" s="55"/>
      <c r="D125" s="19"/>
      <c r="E125" s="21"/>
      <c r="F125" s="47"/>
      <c r="G125" s="47"/>
      <c r="H125" s="47"/>
      <c r="I125" s="47"/>
      <c r="J125" s="47"/>
      <c r="K125" s="47"/>
      <c r="L125" s="43"/>
      <c r="M125" s="43"/>
      <c r="N125" s="43"/>
      <c r="O125" s="47"/>
      <c r="P125" s="47"/>
      <c r="Q125" s="43"/>
      <c r="R125" s="43"/>
      <c r="S125" s="43"/>
      <c r="T125" s="47"/>
      <c r="U125" s="47"/>
      <c r="V125" s="47"/>
      <c r="W125" s="43"/>
      <c r="X125" s="43"/>
      <c r="Y125" s="43"/>
      <c r="Z125" s="49"/>
      <c r="AA125" s="47"/>
      <c r="AB125" s="47"/>
      <c r="AC125" s="47"/>
      <c r="AD125" s="47"/>
      <c r="AE125" s="43"/>
      <c r="AF125" s="43"/>
      <c r="AG125" s="43"/>
      <c r="AH125" s="49"/>
    </row>
    <row r="126" spans="1:34" ht="42" customHeight="1" x14ac:dyDescent="0.3">
      <c r="A126" s="44"/>
      <c r="B126" s="45"/>
      <c r="C126" s="55"/>
      <c r="D126" s="19"/>
      <c r="E126" s="21"/>
      <c r="F126" s="47"/>
      <c r="G126" s="47"/>
      <c r="H126" s="47"/>
      <c r="I126" s="47"/>
      <c r="J126" s="47"/>
      <c r="K126" s="47"/>
      <c r="L126" s="43"/>
      <c r="M126" s="43"/>
      <c r="N126" s="43"/>
      <c r="O126" s="47"/>
      <c r="P126" s="47"/>
      <c r="Q126" s="43"/>
      <c r="R126" s="43"/>
      <c r="S126" s="43"/>
      <c r="T126" s="47"/>
      <c r="U126" s="47"/>
      <c r="V126" s="47"/>
      <c r="W126" s="43"/>
      <c r="X126" s="43"/>
      <c r="Y126" s="43"/>
      <c r="Z126" s="49"/>
      <c r="AA126" s="47"/>
      <c r="AB126" s="47"/>
      <c r="AC126" s="47"/>
      <c r="AD126" s="47"/>
      <c r="AE126" s="43"/>
      <c r="AF126" s="43"/>
      <c r="AG126" s="43"/>
      <c r="AH126" s="49"/>
    </row>
    <row r="127" spans="1:34" ht="42" customHeight="1" x14ac:dyDescent="0.3">
      <c r="A127" s="44"/>
      <c r="B127" s="45"/>
      <c r="C127" s="55"/>
      <c r="D127" s="19"/>
      <c r="E127" s="21"/>
      <c r="F127" s="47"/>
      <c r="G127" s="47"/>
      <c r="H127" s="47"/>
      <c r="I127" s="47"/>
      <c r="J127" s="47"/>
      <c r="K127" s="47"/>
      <c r="L127" s="43"/>
      <c r="M127" s="43"/>
      <c r="N127" s="43"/>
      <c r="O127" s="47"/>
      <c r="P127" s="47"/>
      <c r="Q127" s="43"/>
      <c r="R127" s="43"/>
      <c r="S127" s="43"/>
      <c r="T127" s="47"/>
      <c r="U127" s="47"/>
      <c r="V127" s="47"/>
      <c r="W127" s="43"/>
      <c r="X127" s="43"/>
      <c r="Y127" s="43"/>
      <c r="Z127" s="49"/>
      <c r="AA127" s="47"/>
      <c r="AB127" s="47"/>
      <c r="AC127" s="47"/>
      <c r="AD127" s="47"/>
      <c r="AE127" s="43"/>
      <c r="AF127" s="43"/>
      <c r="AG127" s="43"/>
      <c r="AH127" s="49"/>
    </row>
    <row r="128" spans="1:34" ht="42" customHeight="1" x14ac:dyDescent="0.3">
      <c r="A128" s="44"/>
      <c r="B128" s="45"/>
      <c r="C128" s="55"/>
      <c r="D128" s="19"/>
      <c r="E128" s="21"/>
      <c r="F128" s="47"/>
      <c r="G128" s="47"/>
      <c r="H128" s="47"/>
      <c r="I128" s="47"/>
      <c r="J128" s="47"/>
      <c r="K128" s="47"/>
      <c r="L128" s="43"/>
      <c r="M128" s="43"/>
      <c r="N128" s="43"/>
      <c r="O128" s="47"/>
      <c r="P128" s="47"/>
      <c r="Q128" s="43"/>
      <c r="R128" s="43"/>
      <c r="S128" s="43"/>
      <c r="T128" s="47"/>
      <c r="U128" s="47"/>
      <c r="V128" s="47"/>
      <c r="W128" s="43"/>
      <c r="X128" s="43"/>
      <c r="Y128" s="43"/>
      <c r="Z128" s="49"/>
      <c r="AA128" s="47"/>
      <c r="AB128" s="47"/>
      <c r="AC128" s="47"/>
      <c r="AD128" s="47"/>
      <c r="AE128" s="43"/>
      <c r="AF128" s="43"/>
      <c r="AG128" s="43"/>
      <c r="AH128" s="49"/>
    </row>
    <row r="129" spans="1:34" ht="42" customHeight="1" x14ac:dyDescent="0.3">
      <c r="A129" s="44"/>
      <c r="B129" s="45"/>
      <c r="C129" s="55"/>
      <c r="D129" s="19"/>
      <c r="E129" s="21"/>
      <c r="F129" s="47"/>
      <c r="G129" s="47"/>
      <c r="H129" s="47"/>
      <c r="I129" s="47"/>
      <c r="J129" s="47"/>
      <c r="K129" s="47"/>
      <c r="L129" s="43"/>
      <c r="M129" s="43"/>
      <c r="N129" s="43"/>
      <c r="O129" s="47"/>
      <c r="P129" s="47"/>
      <c r="Q129" s="43"/>
      <c r="R129" s="43"/>
      <c r="S129" s="43"/>
      <c r="T129" s="47"/>
      <c r="U129" s="47"/>
      <c r="V129" s="47"/>
      <c r="W129" s="43"/>
      <c r="X129" s="43"/>
      <c r="Y129" s="43"/>
      <c r="Z129" s="49"/>
      <c r="AA129" s="47"/>
      <c r="AB129" s="47"/>
      <c r="AC129" s="47"/>
      <c r="AD129" s="47"/>
      <c r="AE129" s="43"/>
      <c r="AF129" s="43"/>
      <c r="AG129" s="43"/>
      <c r="AH129" s="49"/>
    </row>
  </sheetData>
  <mergeCells count="4">
    <mergeCell ref="J1:N1"/>
    <mergeCell ref="O1:S1"/>
    <mergeCell ref="T1:Z1"/>
    <mergeCell ref="AA1:AH1"/>
  </mergeCells>
  <phoneticPr fontId="2" type="noConversion"/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3"/>
  <sheetViews>
    <sheetView workbookViewId="0">
      <selection activeCell="E4" sqref="E4"/>
    </sheetView>
  </sheetViews>
  <sheetFormatPr defaultRowHeight="11.25" x14ac:dyDescent="0.3"/>
  <cols>
    <col min="1" max="1" width="9" style="9"/>
    <col min="2" max="2" width="7" style="3" customWidth="1"/>
    <col min="3" max="3" width="23.5" style="7" bestFit="1" customWidth="1"/>
    <col min="4" max="4" width="8.625" style="4" bestFit="1" customWidth="1"/>
    <col min="5" max="5" width="7.375" style="8" bestFit="1" customWidth="1"/>
    <col min="6" max="6" width="8" style="1" bestFit="1" customWidth="1"/>
    <col min="7" max="7" width="6.625" style="5" bestFit="1" customWidth="1"/>
    <col min="8" max="8" width="6.375" style="5" bestFit="1" customWidth="1"/>
    <col min="9" max="9" width="6.875" style="5" bestFit="1" customWidth="1"/>
    <col min="10" max="11" width="5.625" style="5" bestFit="1" customWidth="1"/>
    <col min="12" max="12" width="6.375" style="6" bestFit="1" customWidth="1"/>
    <col min="13" max="13" width="5.875" style="6" bestFit="1" customWidth="1"/>
    <col min="14" max="14" width="7.625" style="6" bestFit="1" customWidth="1"/>
    <col min="15" max="16" width="5.625" style="5" bestFit="1" customWidth="1"/>
    <col min="17" max="17" width="6.375" style="6" bestFit="1" customWidth="1"/>
    <col min="18" max="18" width="5.875" style="6" bestFit="1" customWidth="1"/>
    <col min="19" max="19" width="6.375" style="6" bestFit="1" customWidth="1"/>
    <col min="20" max="20" width="6" style="5" bestFit="1" customWidth="1"/>
    <col min="21" max="22" width="5.625" style="5" bestFit="1" customWidth="1"/>
    <col min="23" max="25" width="6.625" style="6" bestFit="1" customWidth="1"/>
    <col min="26" max="26" width="7.625" style="3" bestFit="1" customWidth="1"/>
    <col min="27" max="16384" width="9" style="2"/>
  </cols>
  <sheetData>
    <row r="1" spans="1:26" s="29" customFormat="1" ht="17.25" customHeight="1" thickBot="1" x14ac:dyDescent="0.35">
      <c r="A1" s="39" t="s">
        <v>133</v>
      </c>
      <c r="B1" s="40"/>
      <c r="C1" s="40"/>
      <c r="D1" s="40"/>
      <c r="E1" s="41"/>
      <c r="F1" s="22"/>
      <c r="G1" s="23"/>
      <c r="H1" s="22"/>
      <c r="I1" s="23"/>
      <c r="J1" s="164" t="s">
        <v>10</v>
      </c>
      <c r="K1" s="165"/>
      <c r="L1" s="165"/>
      <c r="M1" s="165"/>
      <c r="N1" s="166"/>
      <c r="O1" s="164" t="s">
        <v>12</v>
      </c>
      <c r="P1" s="165"/>
      <c r="Q1" s="165"/>
      <c r="R1" s="165"/>
      <c r="S1" s="166"/>
      <c r="T1" s="164" t="s">
        <v>9</v>
      </c>
      <c r="U1" s="165"/>
      <c r="V1" s="165"/>
      <c r="W1" s="165"/>
      <c r="X1" s="165"/>
      <c r="Y1" s="165"/>
      <c r="Z1" s="166"/>
    </row>
    <row r="2" spans="1:26" s="29" customFormat="1" ht="12" thickBot="1" x14ac:dyDescent="0.35">
      <c r="A2" s="24" t="s">
        <v>0</v>
      </c>
      <c r="B2" s="42" t="s">
        <v>1</v>
      </c>
      <c r="C2" s="42" t="s">
        <v>2</v>
      </c>
      <c r="D2" s="25" t="s">
        <v>186</v>
      </c>
      <c r="E2" s="26" t="s">
        <v>187</v>
      </c>
      <c r="F2" s="22" t="s">
        <v>15</v>
      </c>
      <c r="G2" s="27" t="s">
        <v>18</v>
      </c>
      <c r="H2" s="27" t="s">
        <v>17</v>
      </c>
      <c r="I2" s="27" t="s">
        <v>8</v>
      </c>
      <c r="J2" s="27" t="s">
        <v>3</v>
      </c>
      <c r="K2" s="27" t="s">
        <v>4</v>
      </c>
      <c r="L2" s="28" t="s">
        <v>5</v>
      </c>
      <c r="M2" s="28" t="s">
        <v>6</v>
      </c>
      <c r="N2" s="28" t="s">
        <v>7</v>
      </c>
      <c r="O2" s="27" t="s">
        <v>3</v>
      </c>
      <c r="P2" s="27" t="s">
        <v>4</v>
      </c>
      <c r="Q2" s="28" t="s">
        <v>5</v>
      </c>
      <c r="R2" s="28" t="s">
        <v>6</v>
      </c>
      <c r="S2" s="28" t="s">
        <v>7</v>
      </c>
      <c r="T2" s="27" t="s">
        <v>16</v>
      </c>
      <c r="U2" s="27" t="s">
        <v>3</v>
      </c>
      <c r="V2" s="27" t="s">
        <v>4</v>
      </c>
      <c r="W2" s="28" t="s">
        <v>5</v>
      </c>
      <c r="X2" s="28" t="s">
        <v>6</v>
      </c>
      <c r="Y2" s="28" t="s">
        <v>7</v>
      </c>
      <c r="Z2" s="42" t="s">
        <v>23</v>
      </c>
    </row>
    <row r="3" spans="1:26" ht="42" customHeight="1" x14ac:dyDescent="0.3">
      <c r="A3" s="44">
        <v>40</v>
      </c>
      <c r="B3" s="45"/>
      <c r="C3" s="32" t="s">
        <v>501</v>
      </c>
      <c r="D3" s="19">
        <v>500000</v>
      </c>
      <c r="E3" s="21">
        <v>45</v>
      </c>
      <c r="F3" s="46"/>
      <c r="G3" s="47"/>
      <c r="H3" s="47"/>
      <c r="I3" s="82">
        <v>50</v>
      </c>
      <c r="J3" s="81">
        <v>2625</v>
      </c>
      <c r="K3" s="47">
        <v>2700</v>
      </c>
      <c r="L3" s="43">
        <f>IFERROR(J3/I3,"-")</f>
        <v>52.5</v>
      </c>
      <c r="M3" s="43">
        <f>IFERROR(K3/I3,"-")</f>
        <v>54</v>
      </c>
      <c r="N3" s="85">
        <f>IFERROR(L3+M3, "-")</f>
        <v>106.5</v>
      </c>
      <c r="O3" s="81">
        <v>3500</v>
      </c>
      <c r="P3" s="47">
        <v>3600</v>
      </c>
      <c r="Q3" s="43">
        <f>IFERROR(O3/I3, "-")</f>
        <v>70</v>
      </c>
      <c r="R3" s="43">
        <f>IFERROR(P3/I3, "-")</f>
        <v>72</v>
      </c>
      <c r="S3" s="85">
        <f>IFERROR(Q3+R3, "-")</f>
        <v>142</v>
      </c>
      <c r="T3" s="81" t="s">
        <v>502</v>
      </c>
      <c r="U3" s="48" t="s">
        <v>502</v>
      </c>
      <c r="V3" s="48" t="s">
        <v>502</v>
      </c>
      <c r="W3" s="43" t="str">
        <f>IFERROR(U3/T3, "-")</f>
        <v>-</v>
      </c>
      <c r="X3" s="43" t="str">
        <f>IFERROR(V3/T3, "-")</f>
        <v>-</v>
      </c>
      <c r="Y3" s="43" t="str">
        <f>IFERROR(W3+X3, "-")</f>
        <v>-</v>
      </c>
      <c r="Z3" s="87"/>
    </row>
    <row r="4" spans="1:26" ht="42" customHeight="1" x14ac:dyDescent="0.3">
      <c r="A4" s="44">
        <v>35</v>
      </c>
      <c r="B4" s="45"/>
      <c r="C4" s="55" t="s">
        <v>356</v>
      </c>
      <c r="D4" s="19">
        <v>300000</v>
      </c>
      <c r="E4" s="21">
        <v>50</v>
      </c>
      <c r="F4" s="46"/>
      <c r="G4" s="47"/>
      <c r="H4" s="47"/>
      <c r="I4" s="83">
        <v>72</v>
      </c>
      <c r="J4" s="81">
        <v>1700</v>
      </c>
      <c r="K4" s="47">
        <v>1350</v>
      </c>
      <c r="L4" s="43">
        <f>IFERROR(J4/I4,"-")</f>
        <v>23.611111111111111</v>
      </c>
      <c r="M4" s="43">
        <f>IFERROR(K4/I4,"-")</f>
        <v>18.75</v>
      </c>
      <c r="N4" s="86">
        <f>IFERROR(L4+M4, "-")</f>
        <v>42.361111111111114</v>
      </c>
      <c r="O4" s="81">
        <v>2250</v>
      </c>
      <c r="P4" s="47">
        <v>1800</v>
      </c>
      <c r="Q4" s="43">
        <f>IFERROR(O4/I4, "-")</f>
        <v>31.25</v>
      </c>
      <c r="R4" s="43">
        <f>IFERROR(P4/I4, "-")</f>
        <v>25</v>
      </c>
      <c r="S4" s="86">
        <f>IFERROR(Q4+R4, "-")</f>
        <v>56.25</v>
      </c>
      <c r="T4" s="102" t="s">
        <v>421</v>
      </c>
      <c r="U4" s="103" t="s">
        <v>421</v>
      </c>
      <c r="V4" s="103" t="s">
        <v>421</v>
      </c>
      <c r="W4" s="43" t="str">
        <f>IFERROR(U4/T4, "-")</f>
        <v>-</v>
      </c>
      <c r="X4" s="43" t="str">
        <f>IFERROR(V4/T4, "-")</f>
        <v>-</v>
      </c>
      <c r="Y4" s="43" t="str">
        <f>IFERROR(W4+X4, "-")</f>
        <v>-</v>
      </c>
      <c r="Z4" s="87" t="str">
        <f>IFERROR(IF(D4/W4/24=0, "-", D4/W4/24),"-")</f>
        <v>-</v>
      </c>
    </row>
    <row r="5" spans="1:26" ht="42" customHeight="1" x14ac:dyDescent="0.3">
      <c r="A5" s="44">
        <v>35</v>
      </c>
      <c r="B5" s="45"/>
      <c r="C5" s="50" t="s">
        <v>448</v>
      </c>
      <c r="D5" s="19">
        <v>410000</v>
      </c>
      <c r="E5" s="21">
        <v>40</v>
      </c>
      <c r="F5" s="46"/>
      <c r="G5" s="47">
        <v>72</v>
      </c>
      <c r="H5" s="47">
        <v>41000</v>
      </c>
      <c r="I5" s="83">
        <v>36</v>
      </c>
      <c r="J5" s="81">
        <v>1515</v>
      </c>
      <c r="K5" s="47">
        <v>1840</v>
      </c>
      <c r="L5" s="43">
        <f>IFERROR(J5/I5,"-")</f>
        <v>42.083333333333336</v>
      </c>
      <c r="M5" s="43">
        <f>IFERROR(K5/I5,"-")</f>
        <v>51.111111111111114</v>
      </c>
      <c r="N5" s="86">
        <f>IFERROR(L5+M5, "-")</f>
        <v>93.194444444444457</v>
      </c>
      <c r="O5" s="81">
        <v>2020</v>
      </c>
      <c r="P5" s="47">
        <v>2450</v>
      </c>
      <c r="Q5" s="43">
        <f>IFERROR(O5/I5, "-")</f>
        <v>56.111111111111114</v>
      </c>
      <c r="R5" s="43">
        <f>IFERROR(P5/I5, "-")</f>
        <v>68.055555555555557</v>
      </c>
      <c r="S5" s="86">
        <f>IFERROR(Q5+R5, "-")</f>
        <v>124.16666666666667</v>
      </c>
      <c r="T5" s="81">
        <v>36</v>
      </c>
      <c r="U5" s="47">
        <v>1365</v>
      </c>
      <c r="V5" s="47">
        <v>1650</v>
      </c>
      <c r="W5" s="43">
        <f>IFERROR(U5/T5, "-")</f>
        <v>37.916666666666664</v>
      </c>
      <c r="X5" s="43">
        <f>IFERROR(V5/T5, "-")</f>
        <v>45.833333333333336</v>
      </c>
      <c r="Y5" s="43">
        <f>IFERROR(W5+X5, "-")</f>
        <v>83.75</v>
      </c>
      <c r="Z5" s="87">
        <f>IFERROR(IF(D5/W5/24=0, "-", D5/W5/24),"-")</f>
        <v>450.54945054945057</v>
      </c>
    </row>
    <row r="6" spans="1:26" ht="42" customHeight="1" x14ac:dyDescent="0.3">
      <c r="A6" s="44">
        <v>34</v>
      </c>
      <c r="B6" s="45"/>
      <c r="C6" s="50" t="s">
        <v>447</v>
      </c>
      <c r="D6" s="19">
        <v>410000</v>
      </c>
      <c r="E6" s="21">
        <v>40</v>
      </c>
      <c r="F6" s="46"/>
      <c r="G6" s="47">
        <v>72</v>
      </c>
      <c r="H6" s="47">
        <v>41000</v>
      </c>
      <c r="I6" s="83">
        <v>36</v>
      </c>
      <c r="J6" s="81">
        <v>1515</v>
      </c>
      <c r="K6" s="47">
        <v>1840</v>
      </c>
      <c r="L6" s="43">
        <f>IFERROR(J6/I6,"-")</f>
        <v>42.083333333333336</v>
      </c>
      <c r="M6" s="43">
        <f>IFERROR(K6/I6,"-")</f>
        <v>51.111111111111114</v>
      </c>
      <c r="N6" s="86">
        <f>IFERROR(L6+M6, "-")</f>
        <v>93.194444444444457</v>
      </c>
      <c r="O6" s="81">
        <v>2020</v>
      </c>
      <c r="P6" s="47">
        <v>2450</v>
      </c>
      <c r="Q6" s="43">
        <f>IFERROR(O6/I6, "-")</f>
        <v>56.111111111111114</v>
      </c>
      <c r="R6" s="43">
        <f>IFERROR(P6/I6, "-")</f>
        <v>68.055555555555557</v>
      </c>
      <c r="S6" s="86">
        <f>IFERROR(Q6+R6, "-")</f>
        <v>124.16666666666667</v>
      </c>
      <c r="T6" s="81">
        <v>36</v>
      </c>
      <c r="U6" s="47">
        <v>1365</v>
      </c>
      <c r="V6" s="47">
        <v>1650</v>
      </c>
      <c r="W6" s="43">
        <f>IFERROR(U6/T6, "-")</f>
        <v>37.916666666666664</v>
      </c>
      <c r="X6" s="43">
        <f>IFERROR(V6/T6, "-")</f>
        <v>45.833333333333336</v>
      </c>
      <c r="Y6" s="43">
        <f>IFERROR(W6+X6, "-")</f>
        <v>83.75</v>
      </c>
      <c r="Z6" s="87">
        <f>IFERROR(IF(D6/W6/24=0, "-", D6/W6/24),"-")</f>
        <v>450.54945054945057</v>
      </c>
    </row>
    <row r="7" spans="1:26" ht="42" customHeight="1" x14ac:dyDescent="0.3">
      <c r="A7" s="126">
        <v>34</v>
      </c>
      <c r="B7" s="127"/>
      <c r="C7" s="144" t="s">
        <v>514</v>
      </c>
      <c r="D7" s="129"/>
      <c r="E7" s="130">
        <v>5</v>
      </c>
      <c r="F7" s="131"/>
      <c r="G7" s="132"/>
      <c r="H7" s="132">
        <v>3000</v>
      </c>
      <c r="I7" s="133" t="s">
        <v>497</v>
      </c>
      <c r="J7" s="134"/>
      <c r="K7" s="132"/>
      <c r="L7" s="124"/>
      <c r="M7" s="124"/>
      <c r="N7" s="135"/>
      <c r="O7" s="134"/>
      <c r="P7" s="132"/>
      <c r="Q7" s="124"/>
      <c r="R7" s="124"/>
      <c r="S7" s="135"/>
      <c r="T7" s="134">
        <v>1</v>
      </c>
      <c r="U7" s="132">
        <v>120</v>
      </c>
      <c r="V7" s="132">
        <v>315</v>
      </c>
      <c r="W7" s="124">
        <f>IFERROR(U7/T7, "-")</f>
        <v>120</v>
      </c>
      <c r="X7" s="124">
        <f>IFERROR(V7/T7, "-")</f>
        <v>315</v>
      </c>
      <c r="Y7" s="124">
        <f>IFERROR(W7+X7, "-")</f>
        <v>435</v>
      </c>
      <c r="Z7" s="136" t="str">
        <f>IFERROR(IF(D7/W7/24=0, "-", D7/W7/24),"-")</f>
        <v>-</v>
      </c>
    </row>
    <row r="8" spans="1:26" s="123" customFormat="1" ht="42" customHeight="1" x14ac:dyDescent="0.3">
      <c r="A8" s="44">
        <v>33</v>
      </c>
      <c r="B8" s="45"/>
      <c r="C8" s="55" t="s">
        <v>335</v>
      </c>
      <c r="D8" s="19">
        <v>225000</v>
      </c>
      <c r="E8" s="21">
        <v>35</v>
      </c>
      <c r="F8" s="46"/>
      <c r="G8" s="47"/>
      <c r="H8" s="47"/>
      <c r="I8" s="83"/>
      <c r="J8" s="102" t="s">
        <v>421</v>
      </c>
      <c r="K8" s="103" t="s">
        <v>421</v>
      </c>
      <c r="L8" s="43" t="str">
        <f>IFERROR(J8/I8,"-")</f>
        <v>-</v>
      </c>
      <c r="M8" s="43" t="str">
        <f>IFERROR(K8/I8,"-")</f>
        <v>-</v>
      </c>
      <c r="N8" s="86" t="str">
        <f>IFERROR(L8+M8, "-")</f>
        <v>-</v>
      </c>
      <c r="O8" s="102" t="s">
        <v>421</v>
      </c>
      <c r="P8" s="103" t="s">
        <v>421</v>
      </c>
      <c r="Q8" s="43" t="str">
        <f>IFERROR(O8/I8, "-")</f>
        <v>-</v>
      </c>
      <c r="R8" s="43" t="str">
        <f>IFERROR(P8/I8, "-")</f>
        <v>-</v>
      </c>
      <c r="S8" s="86" t="str">
        <f>IFERROR(Q8+R8, "-")</f>
        <v>-</v>
      </c>
      <c r="T8" s="102" t="s">
        <v>421</v>
      </c>
      <c r="U8" s="103" t="s">
        <v>421</v>
      </c>
      <c r="V8" s="103" t="s">
        <v>421</v>
      </c>
      <c r="W8" s="43" t="str">
        <f>IFERROR(U8/T8, "-")</f>
        <v>-</v>
      </c>
      <c r="X8" s="43" t="str">
        <f>IFERROR(V8/T8, "-")</f>
        <v>-</v>
      </c>
      <c r="Y8" s="43" t="str">
        <f>IFERROR(W8+X8, "-")</f>
        <v>-</v>
      </c>
      <c r="Z8" s="87" t="str">
        <f>IFERROR(IF(D8/W8/24=0, "-", D8/W8/24),"-")</f>
        <v>-</v>
      </c>
    </row>
    <row r="9" spans="1:26" ht="42" customHeight="1" x14ac:dyDescent="0.3">
      <c r="A9" s="44">
        <v>32</v>
      </c>
      <c r="B9" s="45"/>
      <c r="C9" s="50" t="s">
        <v>365</v>
      </c>
      <c r="D9" s="19">
        <v>185000</v>
      </c>
      <c r="E9" s="21">
        <v>25</v>
      </c>
      <c r="F9" s="46"/>
      <c r="G9" s="47"/>
      <c r="H9" s="47"/>
      <c r="I9" s="83">
        <v>64</v>
      </c>
      <c r="J9" s="81">
        <v>1365</v>
      </c>
      <c r="K9" s="47">
        <v>900</v>
      </c>
      <c r="L9" s="43">
        <f>IFERROR(J9/I9,"-")</f>
        <v>21.328125</v>
      </c>
      <c r="M9" s="43">
        <f>IFERROR(K9/I9,"-")</f>
        <v>14.0625</v>
      </c>
      <c r="N9" s="86">
        <f>IFERROR(L9+M9, "-")</f>
        <v>35.390625</v>
      </c>
      <c r="O9" s="81">
        <v>1820</v>
      </c>
      <c r="P9" s="47"/>
      <c r="Q9" s="43">
        <f>IFERROR(O9/I9, "-")</f>
        <v>28.4375</v>
      </c>
      <c r="R9" s="43">
        <f>IFERROR(P9/I9, "-")</f>
        <v>0</v>
      </c>
      <c r="S9" s="86">
        <f>IFERROR(Q9+R9, "-")</f>
        <v>28.4375</v>
      </c>
      <c r="T9" s="102" t="s">
        <v>421</v>
      </c>
      <c r="U9" s="103" t="s">
        <v>421</v>
      </c>
      <c r="V9" s="103" t="s">
        <v>421</v>
      </c>
      <c r="W9" s="43" t="str">
        <f>IFERROR(U9/T9, "-")</f>
        <v>-</v>
      </c>
      <c r="X9" s="43" t="str">
        <f>IFERROR(V9/T9, "-")</f>
        <v>-</v>
      </c>
      <c r="Y9" s="43" t="str">
        <f>IFERROR(W9+X9, "-")</f>
        <v>-</v>
      </c>
      <c r="Z9" s="87" t="str">
        <f>IFERROR(IF(D9/W9/24=0, "-", D9/W9/24),"-")</f>
        <v>-</v>
      </c>
    </row>
    <row r="10" spans="1:26" s="123" customFormat="1" ht="42" customHeight="1" x14ac:dyDescent="0.3">
      <c r="A10" s="44">
        <v>31</v>
      </c>
      <c r="B10" s="45"/>
      <c r="C10" s="55" t="s">
        <v>355</v>
      </c>
      <c r="D10" s="19">
        <v>120000</v>
      </c>
      <c r="E10" s="21">
        <v>35</v>
      </c>
      <c r="F10" s="46"/>
      <c r="G10" s="47"/>
      <c r="H10" s="47"/>
      <c r="I10" s="83"/>
      <c r="J10" s="81">
        <v>380</v>
      </c>
      <c r="K10" s="47">
        <v>155</v>
      </c>
      <c r="L10" s="43" t="str">
        <f>IFERROR(J10/I10,"-")</f>
        <v>-</v>
      </c>
      <c r="M10" s="43" t="str">
        <f>IFERROR(K10/I10,"-")</f>
        <v>-</v>
      </c>
      <c r="N10" s="86" t="str">
        <f>IFERROR(L10+M10, "-")</f>
        <v>-</v>
      </c>
      <c r="O10" s="102" t="s">
        <v>421</v>
      </c>
      <c r="P10" s="103" t="s">
        <v>421</v>
      </c>
      <c r="Q10" s="43" t="str">
        <f>IFERROR(O10/I10, "-")</f>
        <v>-</v>
      </c>
      <c r="R10" s="43" t="str">
        <f>IFERROR(P10/I10, "-")</f>
        <v>-</v>
      </c>
      <c r="S10" s="86" t="str">
        <f>IFERROR(Q10+R10, "-")</f>
        <v>-</v>
      </c>
      <c r="T10" s="102" t="s">
        <v>421</v>
      </c>
      <c r="U10" s="103" t="s">
        <v>421</v>
      </c>
      <c r="V10" s="103" t="s">
        <v>421</v>
      </c>
      <c r="W10" s="43" t="str">
        <f>IFERROR(U10/T10, "-")</f>
        <v>-</v>
      </c>
      <c r="X10" s="43" t="str">
        <f>IFERROR(V10/T10, "-")</f>
        <v>-</v>
      </c>
      <c r="Y10" s="43" t="str">
        <f>IFERROR(W10+X10, "-")</f>
        <v>-</v>
      </c>
      <c r="Z10" s="87" t="str">
        <f>IFERROR(IF(D10/W10/24=0, "-", D10/W10/24),"-")</f>
        <v>-</v>
      </c>
    </row>
    <row r="11" spans="1:26" s="123" customFormat="1" ht="42" customHeight="1" x14ac:dyDescent="0.3">
      <c r="A11" s="44">
        <v>30</v>
      </c>
      <c r="B11" s="45"/>
      <c r="C11" s="55" t="s">
        <v>353</v>
      </c>
      <c r="D11" s="19">
        <v>25000</v>
      </c>
      <c r="E11" s="21">
        <v>8</v>
      </c>
      <c r="F11" s="46"/>
      <c r="G11" s="47"/>
      <c r="H11" s="47"/>
      <c r="I11" s="83" t="s">
        <v>338</v>
      </c>
      <c r="J11" s="81"/>
      <c r="K11" s="47"/>
      <c r="L11" s="43"/>
      <c r="M11" s="43"/>
      <c r="N11" s="86"/>
      <c r="O11" s="81"/>
      <c r="P11" s="47"/>
      <c r="Q11" s="43"/>
      <c r="R11" s="43"/>
      <c r="S11" s="86"/>
      <c r="T11" s="102" t="s">
        <v>421</v>
      </c>
      <c r="U11" s="103" t="s">
        <v>421</v>
      </c>
      <c r="V11" s="103" t="s">
        <v>421</v>
      </c>
      <c r="W11" s="43" t="str">
        <f>IFERROR(U11/T11, "-")</f>
        <v>-</v>
      </c>
      <c r="X11" s="43" t="str">
        <f>IFERROR(V11/T11, "-")</f>
        <v>-</v>
      </c>
      <c r="Y11" s="43" t="str">
        <f>IFERROR(W11+X11, "-")</f>
        <v>-</v>
      </c>
      <c r="Z11" s="87" t="str">
        <f>IFERROR(IF(D11/W11/24=0, "-", D11/W11/24),"-")</f>
        <v>-</v>
      </c>
    </row>
    <row r="12" spans="1:26" ht="42" customHeight="1" x14ac:dyDescent="0.3">
      <c r="A12" s="44">
        <v>30</v>
      </c>
      <c r="B12" s="45"/>
      <c r="C12" s="55" t="s">
        <v>354</v>
      </c>
      <c r="D12" s="19">
        <v>340000</v>
      </c>
      <c r="E12" s="21">
        <v>40</v>
      </c>
      <c r="F12" s="46"/>
      <c r="G12" s="47">
        <v>34</v>
      </c>
      <c r="H12" s="47">
        <v>34000</v>
      </c>
      <c r="I12" s="83">
        <v>4</v>
      </c>
      <c r="J12" s="81">
        <v>280</v>
      </c>
      <c r="K12" s="47">
        <v>280</v>
      </c>
      <c r="L12" s="43">
        <f>IFERROR(J12/I12,"-")</f>
        <v>70</v>
      </c>
      <c r="M12" s="43">
        <f>IFERROR(K12/I12,"-")</f>
        <v>70</v>
      </c>
      <c r="N12" s="86">
        <f>IFERROR(L12+M12, "-")</f>
        <v>140</v>
      </c>
      <c r="O12" s="81">
        <v>370</v>
      </c>
      <c r="P12" s="47">
        <v>370</v>
      </c>
      <c r="Q12" s="43">
        <f>IFERROR(O12/I12, "-")</f>
        <v>92.5</v>
      </c>
      <c r="R12" s="43">
        <f>IFERROR(P12/I12, "-")</f>
        <v>92.5</v>
      </c>
      <c r="S12" s="86">
        <f>IFERROR(Q12+R12, "-")</f>
        <v>185</v>
      </c>
      <c r="T12" s="81">
        <v>10</v>
      </c>
      <c r="U12" s="47">
        <v>250</v>
      </c>
      <c r="V12" s="47">
        <v>250</v>
      </c>
      <c r="W12" s="43">
        <f>IFERROR(U12/T12, "-")</f>
        <v>25</v>
      </c>
      <c r="X12" s="43">
        <f>IFERROR(V12/T12, "-")</f>
        <v>25</v>
      </c>
      <c r="Y12" s="43">
        <f>IFERROR(W12+X12, "-")</f>
        <v>50</v>
      </c>
      <c r="Z12" s="87">
        <f>IFERROR(IF(D12/W12/24=0, "-", D12/W12/24),"-")</f>
        <v>566.66666666666663</v>
      </c>
    </row>
    <row r="13" spans="1:26" ht="42" customHeight="1" x14ac:dyDescent="0.3">
      <c r="A13" s="126">
        <v>30</v>
      </c>
      <c r="B13" s="127"/>
      <c r="C13" s="144" t="s">
        <v>336</v>
      </c>
      <c r="D13" s="129"/>
      <c r="E13" s="130">
        <v>5</v>
      </c>
      <c r="F13" s="131"/>
      <c r="G13" s="132">
        <v>0</v>
      </c>
      <c r="H13" s="132">
        <v>2000</v>
      </c>
      <c r="I13" s="133" t="s">
        <v>337</v>
      </c>
      <c r="J13" s="150" t="s">
        <v>421</v>
      </c>
      <c r="K13" s="151" t="s">
        <v>421</v>
      </c>
      <c r="L13" s="124" t="str">
        <f>IFERROR(J13/I13,"-")</f>
        <v>-</v>
      </c>
      <c r="M13" s="124" t="str">
        <f>IFERROR(K13/I13,"-")</f>
        <v>-</v>
      </c>
      <c r="N13" s="135" t="str">
        <f>IFERROR(L13+M13, "-")</f>
        <v>-</v>
      </c>
      <c r="O13" s="150" t="s">
        <v>421</v>
      </c>
      <c r="P13" s="151" t="s">
        <v>421</v>
      </c>
      <c r="Q13" s="124" t="str">
        <f>IFERROR(O13/I13, "-")</f>
        <v>-</v>
      </c>
      <c r="R13" s="124" t="str">
        <f>IFERROR(P13/I13, "-")</f>
        <v>-</v>
      </c>
      <c r="S13" s="135" t="str">
        <f>IFERROR(Q13+R13, "-")</f>
        <v>-</v>
      </c>
      <c r="T13" s="150" t="s">
        <v>421</v>
      </c>
      <c r="U13" s="151" t="s">
        <v>421</v>
      </c>
      <c r="V13" s="151" t="s">
        <v>421</v>
      </c>
      <c r="W13" s="124" t="str">
        <f>IFERROR(U13/T13, "-")</f>
        <v>-</v>
      </c>
      <c r="X13" s="124" t="str">
        <f>IFERROR(V13/T13, "-")</f>
        <v>-</v>
      </c>
      <c r="Y13" s="124" t="str">
        <f>IFERROR(W13+X13, "-")</f>
        <v>-</v>
      </c>
      <c r="Z13" s="136" t="str">
        <f>IFERROR(IF(D13/W13/24=0, "-", D13/W13/24),"-")</f>
        <v>-</v>
      </c>
    </row>
    <row r="14" spans="1:26" ht="42" customHeight="1" x14ac:dyDescent="0.3">
      <c r="A14" s="44">
        <v>29</v>
      </c>
      <c r="B14" s="45"/>
      <c r="C14" s="55" t="s">
        <v>334</v>
      </c>
      <c r="D14" s="19">
        <v>150000</v>
      </c>
      <c r="E14" s="21">
        <v>50</v>
      </c>
      <c r="F14" s="46"/>
      <c r="G14" s="47"/>
      <c r="H14" s="47"/>
      <c r="I14" s="83">
        <v>48</v>
      </c>
      <c r="J14" s="81">
        <v>400</v>
      </c>
      <c r="K14" s="47">
        <v>150</v>
      </c>
      <c r="L14" s="43">
        <f>IFERROR(J14/I14,"-")</f>
        <v>8.3333333333333339</v>
      </c>
      <c r="M14" s="43">
        <f>IFERROR(K14/I14,"-")</f>
        <v>3.125</v>
      </c>
      <c r="N14" s="86">
        <f>IFERROR(L14+M14, "-")</f>
        <v>11.458333333333334</v>
      </c>
      <c r="O14" s="81">
        <v>800</v>
      </c>
      <c r="P14" s="47">
        <v>300</v>
      </c>
      <c r="Q14" s="43">
        <f>IFERROR(O14/I14, "-")</f>
        <v>16.666666666666668</v>
      </c>
      <c r="R14" s="43">
        <f>IFERROR(P14/I14, "-")</f>
        <v>6.25</v>
      </c>
      <c r="S14" s="86">
        <f>IFERROR(Q14+R14, "-")</f>
        <v>22.916666666666668</v>
      </c>
      <c r="T14" s="102" t="s">
        <v>421</v>
      </c>
      <c r="U14" s="103" t="s">
        <v>421</v>
      </c>
      <c r="V14" s="103" t="s">
        <v>421</v>
      </c>
      <c r="W14" s="43" t="str">
        <f>IFERROR(U14/T14, "-")</f>
        <v>-</v>
      </c>
      <c r="X14" s="43" t="str">
        <f>IFERROR(V14/T14, "-")</f>
        <v>-</v>
      </c>
      <c r="Y14" s="43" t="str">
        <f>IFERROR(W14+X14, "-")</f>
        <v>-</v>
      </c>
      <c r="Z14" s="87" t="str">
        <f>IFERROR(IF(D14/W14/24=0, "-", D14/W14/24),"-")</f>
        <v>-</v>
      </c>
    </row>
    <row r="15" spans="1:26" ht="42" customHeight="1" x14ac:dyDescent="0.3">
      <c r="A15" s="44">
        <v>28</v>
      </c>
      <c r="B15" s="45"/>
      <c r="C15" s="55" t="s">
        <v>352</v>
      </c>
      <c r="D15" s="19">
        <v>100000</v>
      </c>
      <c r="E15" s="21">
        <v>20</v>
      </c>
      <c r="F15" s="46"/>
      <c r="G15" s="47"/>
      <c r="H15" s="47"/>
      <c r="I15" s="83">
        <v>36</v>
      </c>
      <c r="J15" s="81">
        <v>350</v>
      </c>
      <c r="K15" s="47">
        <v>140</v>
      </c>
      <c r="L15" s="43">
        <f>IFERROR(J15/I15,"-")</f>
        <v>9.7222222222222214</v>
      </c>
      <c r="M15" s="43">
        <f>IFERROR(K15/I15,"-")</f>
        <v>3.8888888888888888</v>
      </c>
      <c r="N15" s="86">
        <f>IFERROR(L15+M15, "-")</f>
        <v>13.611111111111111</v>
      </c>
      <c r="O15" s="81">
        <v>700</v>
      </c>
      <c r="P15" s="47">
        <v>280</v>
      </c>
      <c r="Q15" s="43">
        <f>IFERROR(O15/I15, "-")</f>
        <v>19.444444444444443</v>
      </c>
      <c r="R15" s="43">
        <f>IFERROR(P15/I15, "-")</f>
        <v>7.7777777777777777</v>
      </c>
      <c r="S15" s="86">
        <f>IFERROR(Q15+R15, "-")</f>
        <v>27.222222222222221</v>
      </c>
      <c r="T15" s="102" t="s">
        <v>421</v>
      </c>
      <c r="U15" s="103" t="s">
        <v>421</v>
      </c>
      <c r="V15" s="103" t="s">
        <v>421</v>
      </c>
      <c r="W15" s="43" t="str">
        <f>IFERROR(U15/T15, "-")</f>
        <v>-</v>
      </c>
      <c r="X15" s="43" t="str">
        <f>IFERROR(V15/T15, "-")</f>
        <v>-</v>
      </c>
      <c r="Y15" s="43" t="str">
        <f>IFERROR(W15+X15, "-")</f>
        <v>-</v>
      </c>
      <c r="Z15" s="87" t="str">
        <f>IFERROR(IF(D15/W15/24=0, "-", D15/W15/24),"-")</f>
        <v>-</v>
      </c>
    </row>
    <row r="16" spans="1:26" ht="42" customHeight="1" x14ac:dyDescent="0.3">
      <c r="A16" s="44">
        <v>28</v>
      </c>
      <c r="B16" s="45"/>
      <c r="C16" s="50" t="s">
        <v>394</v>
      </c>
      <c r="D16" s="19">
        <v>275000</v>
      </c>
      <c r="E16" s="44">
        <v>35</v>
      </c>
      <c r="F16" s="51"/>
      <c r="G16" s="47">
        <v>20</v>
      </c>
      <c r="H16" s="47">
        <v>27500</v>
      </c>
      <c r="I16" s="83">
        <v>15</v>
      </c>
      <c r="J16" s="81">
        <v>750</v>
      </c>
      <c r="K16" s="47">
        <v>225</v>
      </c>
      <c r="L16" s="43">
        <f>IFERROR(J16/I16,"-")</f>
        <v>50</v>
      </c>
      <c r="M16" s="43">
        <f>IFERROR(K16/I16,"-")</f>
        <v>15</v>
      </c>
      <c r="N16" s="86">
        <f>IFERROR(L16+M16, "-")</f>
        <v>65</v>
      </c>
      <c r="O16" s="81">
        <v>1000</v>
      </c>
      <c r="P16" s="47">
        <v>350</v>
      </c>
      <c r="Q16" s="43">
        <f>IFERROR(O16/I16, "-")</f>
        <v>66.666666666666671</v>
      </c>
      <c r="R16" s="43">
        <f>IFERROR(P16/I16, "-")</f>
        <v>23.333333333333332</v>
      </c>
      <c r="S16" s="86">
        <f>IFERROR(Q16+R16, "-")</f>
        <v>90</v>
      </c>
      <c r="T16" s="102" t="s">
        <v>421</v>
      </c>
      <c r="U16" s="103" t="s">
        <v>421</v>
      </c>
      <c r="V16" s="103" t="s">
        <v>421</v>
      </c>
      <c r="W16" s="43" t="str">
        <f>IFERROR(U16/T16, "-")</f>
        <v>-</v>
      </c>
      <c r="X16" s="43" t="str">
        <f>IFERROR(V16/T16, "-")</f>
        <v>-</v>
      </c>
      <c r="Y16" s="43" t="str">
        <f>IFERROR(W16+X16, "-")</f>
        <v>-</v>
      </c>
      <c r="Z16" s="87" t="str">
        <f>IFERROR(IF(D16/W16/24=0, "-", D16/W16/24),"-")</f>
        <v>-</v>
      </c>
    </row>
    <row r="17" spans="1:26" ht="42" customHeight="1" x14ac:dyDescent="0.3">
      <c r="A17" s="44">
        <v>27</v>
      </c>
      <c r="B17" s="45"/>
      <c r="C17" s="50" t="s">
        <v>394</v>
      </c>
      <c r="D17" s="19">
        <v>95000</v>
      </c>
      <c r="E17" s="21">
        <v>30</v>
      </c>
      <c r="F17" s="46"/>
      <c r="G17" s="47"/>
      <c r="H17" s="47"/>
      <c r="I17" s="83">
        <v>8</v>
      </c>
      <c r="J17" s="81">
        <v>300</v>
      </c>
      <c r="K17" s="47">
        <v>200</v>
      </c>
      <c r="L17" s="43">
        <f>IFERROR(J17/I17,"-")</f>
        <v>37.5</v>
      </c>
      <c r="M17" s="43">
        <f>IFERROR(K17/I17,"-")</f>
        <v>25</v>
      </c>
      <c r="N17" s="86">
        <f>IFERROR(L17+M17, "-")</f>
        <v>62.5</v>
      </c>
      <c r="O17" s="81">
        <v>410</v>
      </c>
      <c r="P17" s="47">
        <v>275</v>
      </c>
      <c r="Q17" s="43">
        <f>IFERROR(O17/I17, "-")</f>
        <v>51.25</v>
      </c>
      <c r="R17" s="43">
        <f>IFERROR(P17/I17, "-")</f>
        <v>34.375</v>
      </c>
      <c r="S17" s="86">
        <f>IFERROR(Q17+R17, "-")</f>
        <v>85.625</v>
      </c>
      <c r="T17" s="102" t="s">
        <v>421</v>
      </c>
      <c r="U17" s="103" t="s">
        <v>421</v>
      </c>
      <c r="V17" s="103" t="s">
        <v>421</v>
      </c>
      <c r="W17" s="43" t="str">
        <f>IFERROR(U17/T17, "-")</f>
        <v>-</v>
      </c>
      <c r="X17" s="43" t="str">
        <f>IFERROR(V17/T17, "-")</f>
        <v>-</v>
      </c>
      <c r="Y17" s="43" t="str">
        <f>IFERROR(W17+X17, "-")</f>
        <v>-</v>
      </c>
      <c r="Z17" s="87" t="str">
        <f>IFERROR(IF(D17/W17/24=0, "-", D17/W17/24),"-")</f>
        <v>-</v>
      </c>
    </row>
    <row r="18" spans="1:26" ht="42" customHeight="1" x14ac:dyDescent="0.3">
      <c r="A18" s="70">
        <v>27</v>
      </c>
      <c r="B18" s="71"/>
      <c r="C18" s="72" t="s">
        <v>393</v>
      </c>
      <c r="D18" s="62">
        <v>205000</v>
      </c>
      <c r="E18" s="58">
        <v>35</v>
      </c>
      <c r="F18" s="73"/>
      <c r="G18" s="74">
        <v>30</v>
      </c>
      <c r="H18" s="74">
        <v>20500</v>
      </c>
      <c r="I18" s="105">
        <v>26</v>
      </c>
      <c r="J18" s="106">
        <v>500</v>
      </c>
      <c r="K18" s="74">
        <v>1120</v>
      </c>
      <c r="L18" s="67">
        <f>IFERROR(J18/I18,"-")</f>
        <v>19.23076923076923</v>
      </c>
      <c r="M18" s="67">
        <f>IFERROR(K18/I18,"-")</f>
        <v>43.07692307692308</v>
      </c>
      <c r="N18" s="97">
        <f>IFERROR(L18+M18, "-")</f>
        <v>62.307692307692307</v>
      </c>
      <c r="O18" s="106">
        <v>670</v>
      </c>
      <c r="P18" s="74">
        <v>1490</v>
      </c>
      <c r="Q18" s="67">
        <f>IFERROR(O18/I18, "-")</f>
        <v>25.76923076923077</v>
      </c>
      <c r="R18" s="67">
        <f>IFERROR(P18/I18, "-")</f>
        <v>57.307692307692307</v>
      </c>
      <c r="S18" s="97">
        <f>IFERROR(Q18+R18, "-")</f>
        <v>83.07692307692308</v>
      </c>
      <c r="T18" s="81">
        <v>35</v>
      </c>
      <c r="U18" s="103" t="s">
        <v>421</v>
      </c>
      <c r="V18" s="103" t="s">
        <v>421</v>
      </c>
      <c r="W18" s="67" t="str">
        <f>IFERROR(U18/T18, "-")</f>
        <v>-</v>
      </c>
      <c r="X18" s="67" t="str">
        <f>IFERROR(V18/T18, "-")</f>
        <v>-</v>
      </c>
      <c r="Y18" s="67" t="str">
        <f>IFERROR(W18+X18, "-")</f>
        <v>-</v>
      </c>
      <c r="Z18" s="107" t="str">
        <f>IFERROR(IF(D18/W18/24=0, "-", D18/W18/24),"-")</f>
        <v>-</v>
      </c>
    </row>
    <row r="19" spans="1:26" ht="42" customHeight="1" x14ac:dyDescent="0.3">
      <c r="A19" s="44">
        <v>26</v>
      </c>
      <c r="B19" s="45"/>
      <c r="C19" s="55" t="s">
        <v>351</v>
      </c>
      <c r="D19" s="19">
        <v>75000</v>
      </c>
      <c r="E19" s="21"/>
      <c r="F19" s="46"/>
      <c r="G19" s="47"/>
      <c r="H19" s="47"/>
      <c r="I19" s="83">
        <v>30</v>
      </c>
      <c r="J19" s="81">
        <v>325</v>
      </c>
      <c r="K19" s="47">
        <v>130</v>
      </c>
      <c r="L19" s="43">
        <f>IFERROR(J19/I19,"-")</f>
        <v>10.833333333333334</v>
      </c>
      <c r="M19" s="43">
        <f>IFERROR(K19/I19,"-")</f>
        <v>4.333333333333333</v>
      </c>
      <c r="N19" s="86">
        <f>IFERROR(L19+M19, "-")</f>
        <v>15.166666666666668</v>
      </c>
      <c r="O19" s="81">
        <v>625</v>
      </c>
      <c r="P19" s="47">
        <v>260</v>
      </c>
      <c r="Q19" s="43">
        <f>IFERROR(O19/I19, "-")</f>
        <v>20.833333333333332</v>
      </c>
      <c r="R19" s="43">
        <f>IFERROR(P19/I19, "-")</f>
        <v>8.6666666666666661</v>
      </c>
      <c r="S19" s="86">
        <f>IFERROR(Q19+R19, "-")</f>
        <v>29.5</v>
      </c>
      <c r="T19" s="102" t="s">
        <v>421</v>
      </c>
      <c r="U19" s="103" t="s">
        <v>421</v>
      </c>
      <c r="V19" s="103" t="s">
        <v>421</v>
      </c>
      <c r="W19" s="43" t="str">
        <f>IFERROR(U19/T19, "-")</f>
        <v>-</v>
      </c>
      <c r="X19" s="43" t="str">
        <f>IFERROR(V19/T19, "-")</f>
        <v>-</v>
      </c>
      <c r="Y19" s="43" t="str">
        <f>IFERROR(W19+X19, "-")</f>
        <v>-</v>
      </c>
      <c r="Z19" s="87" t="str">
        <f>IFERROR(IF(D19/W19/24=0, "-", D19/W19/24),"-")</f>
        <v>-</v>
      </c>
    </row>
    <row r="20" spans="1:26" s="123" customFormat="1" ht="42" customHeight="1" x14ac:dyDescent="0.3">
      <c r="A20" s="44">
        <v>26</v>
      </c>
      <c r="B20" s="45"/>
      <c r="C20" s="50" t="s">
        <v>396</v>
      </c>
      <c r="D20" s="19">
        <v>165000</v>
      </c>
      <c r="E20" s="21">
        <v>35</v>
      </c>
      <c r="F20" s="46"/>
      <c r="G20" s="47"/>
      <c r="H20" s="47"/>
      <c r="I20" s="83">
        <v>12</v>
      </c>
      <c r="J20" s="81">
        <v>520</v>
      </c>
      <c r="K20" s="47">
        <v>335</v>
      </c>
      <c r="L20" s="43">
        <f>IFERROR(J20/I20,"-")</f>
        <v>43.333333333333336</v>
      </c>
      <c r="M20" s="43">
        <f>IFERROR(K20/I20,"-")</f>
        <v>27.916666666666668</v>
      </c>
      <c r="N20" s="86">
        <f>IFERROR(L20+M20, "-")</f>
        <v>71.25</v>
      </c>
      <c r="O20" s="81">
        <v>695</v>
      </c>
      <c r="P20" s="47">
        <v>445</v>
      </c>
      <c r="Q20" s="43">
        <f>IFERROR(O20/I20, "-")</f>
        <v>57.916666666666664</v>
      </c>
      <c r="R20" s="43">
        <f>IFERROR(P20/I20, "-")</f>
        <v>37.083333333333336</v>
      </c>
      <c r="S20" s="86">
        <f>IFERROR(Q20+R20, "-")</f>
        <v>95</v>
      </c>
      <c r="T20" s="102" t="s">
        <v>421</v>
      </c>
      <c r="U20" s="103" t="s">
        <v>421</v>
      </c>
      <c r="V20" s="103" t="s">
        <v>421</v>
      </c>
      <c r="W20" s="43" t="str">
        <f>IFERROR(U20/T20, "-")</f>
        <v>-</v>
      </c>
      <c r="X20" s="43" t="str">
        <f>IFERROR(V20/T20, "-")</f>
        <v>-</v>
      </c>
      <c r="Y20" s="43" t="str">
        <f>IFERROR(W20+X20, "-")</f>
        <v>-</v>
      </c>
      <c r="Z20" s="87" t="str">
        <f>IFERROR(IF(D20/W20/24=0, "-", D20/W20/24),"-")</f>
        <v>-</v>
      </c>
    </row>
    <row r="21" spans="1:26" ht="42" customHeight="1" x14ac:dyDescent="0.3">
      <c r="A21" s="126">
        <v>25</v>
      </c>
      <c r="B21" s="127"/>
      <c r="C21" s="128" t="s">
        <v>188</v>
      </c>
      <c r="D21" s="129">
        <v>2500</v>
      </c>
      <c r="E21" s="130"/>
      <c r="F21" s="131"/>
      <c r="G21" s="132"/>
      <c r="H21" s="132"/>
      <c r="I21" s="133" t="s">
        <v>338</v>
      </c>
      <c r="J21" s="134"/>
      <c r="K21" s="132"/>
      <c r="L21" s="124"/>
      <c r="M21" s="124"/>
      <c r="N21" s="135"/>
      <c r="O21" s="134"/>
      <c r="P21" s="132"/>
      <c r="Q21" s="124"/>
      <c r="R21" s="124"/>
      <c r="S21" s="135"/>
      <c r="T21" s="134">
        <v>4</v>
      </c>
      <c r="U21" s="132">
        <v>45</v>
      </c>
      <c r="V21" s="132">
        <v>25</v>
      </c>
      <c r="W21" s="124">
        <f>IFERROR(U21/T21, "-")</f>
        <v>11.25</v>
      </c>
      <c r="X21" s="124">
        <f>IFERROR(V21/T21, "-")</f>
        <v>6.25</v>
      </c>
      <c r="Y21" s="124">
        <f>IFERROR(W21+X21, "-")</f>
        <v>17.5</v>
      </c>
      <c r="Z21" s="136">
        <f>IFERROR(IF(D21/W21/24=0, "-", D21/W21/24),"-")</f>
        <v>9.2592592592592595</v>
      </c>
    </row>
    <row r="22" spans="1:26" ht="42" customHeight="1" x14ac:dyDescent="0.3">
      <c r="A22" s="44">
        <v>25</v>
      </c>
      <c r="B22" s="45"/>
      <c r="C22" s="50" t="s">
        <v>402</v>
      </c>
      <c r="D22" s="19">
        <v>90000</v>
      </c>
      <c r="E22" s="21">
        <v>30</v>
      </c>
      <c r="F22" s="46"/>
      <c r="G22" s="47"/>
      <c r="H22" s="47"/>
      <c r="I22" s="83">
        <v>32</v>
      </c>
      <c r="J22" s="81">
        <v>675</v>
      </c>
      <c r="K22" s="47">
        <v>540</v>
      </c>
      <c r="L22" s="43">
        <f>IFERROR(J22/I22,"-")</f>
        <v>21.09375</v>
      </c>
      <c r="M22" s="43">
        <f>IFERROR(K22/I22,"-")</f>
        <v>16.875</v>
      </c>
      <c r="N22" s="86">
        <f>IFERROR(L22+M22, "-")</f>
        <v>37.96875</v>
      </c>
      <c r="O22" s="81">
        <v>900</v>
      </c>
      <c r="P22" s="47">
        <v>715</v>
      </c>
      <c r="Q22" s="43">
        <f>IFERROR(O22/I22, "-")</f>
        <v>28.125</v>
      </c>
      <c r="R22" s="43">
        <f>IFERROR(P22/I22, "-")</f>
        <v>22.34375</v>
      </c>
      <c r="S22" s="86">
        <f>IFERROR(Q22+R22, "-")</f>
        <v>50.46875</v>
      </c>
      <c r="T22" s="102" t="s">
        <v>421</v>
      </c>
      <c r="U22" s="103" t="s">
        <v>421</v>
      </c>
      <c r="V22" s="103" t="s">
        <v>421</v>
      </c>
      <c r="W22" s="43" t="str">
        <f>IFERROR(U22/T22, "-")</f>
        <v>-</v>
      </c>
      <c r="X22" s="43" t="str">
        <f>IFERROR(V22/T22, "-")</f>
        <v>-</v>
      </c>
      <c r="Y22" s="43" t="str">
        <f>IFERROR(W22+X22, "-")</f>
        <v>-</v>
      </c>
      <c r="Z22" s="87" t="str">
        <f>IFERROR(IF(D22/W22/24=0, "-", D22/W22/24),"-")</f>
        <v>-</v>
      </c>
    </row>
    <row r="23" spans="1:26" ht="42" customHeight="1" x14ac:dyDescent="0.3">
      <c r="A23" s="44">
        <v>24</v>
      </c>
      <c r="B23" s="45"/>
      <c r="C23" s="55" t="s">
        <v>350</v>
      </c>
      <c r="D23" s="19">
        <v>50000</v>
      </c>
      <c r="E23" s="21"/>
      <c r="F23" s="46"/>
      <c r="G23" s="47"/>
      <c r="H23" s="47"/>
      <c r="I23" s="83">
        <v>24</v>
      </c>
      <c r="J23" s="81">
        <v>300</v>
      </c>
      <c r="K23" s="47">
        <v>120</v>
      </c>
      <c r="L23" s="43">
        <f>IFERROR(J23/I23,"-")</f>
        <v>12.5</v>
      </c>
      <c r="M23" s="43">
        <f>IFERROR(K23/I23,"-")</f>
        <v>5</v>
      </c>
      <c r="N23" s="86">
        <f>IFERROR(L23+M23, "-")</f>
        <v>17.5</v>
      </c>
      <c r="O23" s="81">
        <v>600</v>
      </c>
      <c r="P23" s="47">
        <v>240</v>
      </c>
      <c r="Q23" s="43">
        <f>IFERROR(O23/I23, "-")</f>
        <v>25</v>
      </c>
      <c r="R23" s="43">
        <f>IFERROR(P23/I23, "-")</f>
        <v>10</v>
      </c>
      <c r="S23" s="86">
        <f>IFERROR(Q23+R23, "-")</f>
        <v>35</v>
      </c>
      <c r="T23" s="102" t="s">
        <v>421</v>
      </c>
      <c r="U23" s="103" t="s">
        <v>421</v>
      </c>
      <c r="V23" s="103" t="s">
        <v>421</v>
      </c>
      <c r="W23" s="43" t="str">
        <f>IFERROR(U23/T23, "-")</f>
        <v>-</v>
      </c>
      <c r="X23" s="43" t="str">
        <f>IFERROR(V23/T23, "-")</f>
        <v>-</v>
      </c>
      <c r="Y23" s="43" t="str">
        <f>IFERROR(W23+X23, "-")</f>
        <v>-</v>
      </c>
      <c r="Z23" s="87" t="str">
        <f>IFERROR(IF(D23/W23/24=0, "-", D23/W23/24),"-")</f>
        <v>-</v>
      </c>
    </row>
    <row r="24" spans="1:26" ht="42" customHeight="1" x14ac:dyDescent="0.3">
      <c r="A24" s="44">
        <v>24</v>
      </c>
      <c r="B24" s="45"/>
      <c r="C24" s="32" t="s">
        <v>503</v>
      </c>
      <c r="D24" s="19">
        <v>200000</v>
      </c>
      <c r="E24" s="21"/>
      <c r="F24" s="46"/>
      <c r="G24" s="47">
        <v>40</v>
      </c>
      <c r="H24" s="47">
        <v>10000</v>
      </c>
      <c r="I24" s="83">
        <v>19</v>
      </c>
      <c r="J24" s="81">
        <v>330</v>
      </c>
      <c r="K24" s="47">
        <v>880</v>
      </c>
      <c r="L24" s="43">
        <f>IFERROR(J24/I24,"-")</f>
        <v>17.368421052631579</v>
      </c>
      <c r="M24" s="43">
        <f>IFERROR(K24/I24,"-")</f>
        <v>46.315789473684212</v>
      </c>
      <c r="N24" s="86">
        <f>IFERROR(L24+M24, "-")</f>
        <v>63.684210526315795</v>
      </c>
      <c r="O24" s="81">
        <v>440</v>
      </c>
      <c r="P24" s="47"/>
      <c r="Q24" s="43">
        <f>IFERROR(O24/I24, "-")</f>
        <v>23.157894736842106</v>
      </c>
      <c r="R24" s="43">
        <f>IFERROR(P24/I24, "-")</f>
        <v>0</v>
      </c>
      <c r="S24" s="86">
        <f>IFERROR(Q24+R24, "-")</f>
        <v>23.157894736842106</v>
      </c>
      <c r="T24" s="81" t="s">
        <v>502</v>
      </c>
      <c r="U24" s="47" t="s">
        <v>502</v>
      </c>
      <c r="V24" s="47" t="s">
        <v>502</v>
      </c>
      <c r="W24" s="43" t="str">
        <f>IFERROR(U24/T24, "-")</f>
        <v>-</v>
      </c>
      <c r="X24" s="43" t="str">
        <f>IFERROR(V24/T24, "-")</f>
        <v>-</v>
      </c>
      <c r="Y24" s="43" t="str">
        <f>IFERROR(W24+X24, "-")</f>
        <v>-</v>
      </c>
      <c r="Z24" s="87"/>
    </row>
    <row r="25" spans="1:26" ht="42" customHeight="1" x14ac:dyDescent="0.3">
      <c r="A25" s="44">
        <v>24</v>
      </c>
      <c r="B25" s="45"/>
      <c r="C25" s="55" t="s">
        <v>349</v>
      </c>
      <c r="D25" s="19"/>
      <c r="E25" s="21">
        <v>6</v>
      </c>
      <c r="F25" s="46"/>
      <c r="G25" s="47"/>
      <c r="H25" s="47"/>
      <c r="I25" s="83" t="s">
        <v>400</v>
      </c>
      <c r="J25" s="102" t="s">
        <v>421</v>
      </c>
      <c r="K25" s="103" t="s">
        <v>421</v>
      </c>
      <c r="L25" s="43" t="str">
        <f>IFERROR(J25/I25,"-")</f>
        <v>-</v>
      </c>
      <c r="M25" s="43" t="str">
        <f>IFERROR(K25/I25,"-")</f>
        <v>-</v>
      </c>
      <c r="N25" s="86" t="str">
        <f>IFERROR(L25+M25, "-")</f>
        <v>-</v>
      </c>
      <c r="O25" s="102" t="s">
        <v>421</v>
      </c>
      <c r="P25" s="103" t="s">
        <v>421</v>
      </c>
      <c r="Q25" s="43" t="str">
        <f>IFERROR(O25/I25, "-")</f>
        <v>-</v>
      </c>
      <c r="R25" s="43" t="str">
        <f>IFERROR(P25/I25, "-")</f>
        <v>-</v>
      </c>
      <c r="S25" s="86" t="str">
        <f>IFERROR(Q25+R25, "-")</f>
        <v>-</v>
      </c>
      <c r="T25" s="102" t="s">
        <v>421</v>
      </c>
      <c r="U25" s="103" t="s">
        <v>421</v>
      </c>
      <c r="V25" s="103" t="s">
        <v>421</v>
      </c>
      <c r="W25" s="43" t="str">
        <f>IFERROR(U25/T25, "-")</f>
        <v>-</v>
      </c>
      <c r="X25" s="43" t="str">
        <f>IFERROR(V25/T25, "-")</f>
        <v>-</v>
      </c>
      <c r="Y25" s="43" t="str">
        <f>IFERROR(W25+X25, "-")</f>
        <v>-</v>
      </c>
      <c r="Z25" s="87" t="str">
        <f>IFERROR(IF(D25/W25/24=0, "-", D25/W25/24),"-")</f>
        <v>-</v>
      </c>
    </row>
    <row r="26" spans="1:26" ht="42" customHeight="1" x14ac:dyDescent="0.3">
      <c r="A26" s="44">
        <v>23</v>
      </c>
      <c r="B26" s="45"/>
      <c r="C26" s="50" t="s">
        <v>184</v>
      </c>
      <c r="D26" s="19">
        <v>62000</v>
      </c>
      <c r="E26" s="21">
        <v>22</v>
      </c>
      <c r="F26" s="46"/>
      <c r="G26" s="47"/>
      <c r="H26" s="47"/>
      <c r="I26" s="83">
        <v>32</v>
      </c>
      <c r="J26" s="81">
        <v>415</v>
      </c>
      <c r="K26" s="47">
        <v>700</v>
      </c>
      <c r="L26" s="43">
        <f>IFERROR(J26/I26,"-")</f>
        <v>12.96875</v>
      </c>
      <c r="M26" s="43">
        <f>IFERROR(K26/I26,"-")</f>
        <v>21.875</v>
      </c>
      <c r="N26" s="86">
        <f>IFERROR(L26+M26, "-")</f>
        <v>34.84375</v>
      </c>
      <c r="O26" s="81">
        <v>550</v>
      </c>
      <c r="P26" s="47">
        <v>925</v>
      </c>
      <c r="Q26" s="43">
        <f>IFERROR(O26/I26, "-")</f>
        <v>17.1875</v>
      </c>
      <c r="R26" s="43">
        <f>IFERROR(P26/I26, "-")</f>
        <v>28.90625</v>
      </c>
      <c r="S26" s="86">
        <f>IFERROR(Q26+R26, "-")</f>
        <v>46.09375</v>
      </c>
      <c r="T26" s="81">
        <v>10</v>
      </c>
      <c r="U26" s="47">
        <v>160</v>
      </c>
      <c r="V26" s="47">
        <v>220</v>
      </c>
      <c r="W26" s="43">
        <f>IFERROR(U26/T26, "-")</f>
        <v>16</v>
      </c>
      <c r="X26" s="43">
        <f>IFERROR(V26/T26, "-")</f>
        <v>22</v>
      </c>
      <c r="Y26" s="43">
        <f>IFERROR(W26+X26, "-")</f>
        <v>38</v>
      </c>
      <c r="Z26" s="87">
        <f>IFERROR(IF(D26/W26/24=0, "-", D26/W26/24),"-")</f>
        <v>161.45833333333334</v>
      </c>
    </row>
    <row r="27" spans="1:26" ht="42" customHeight="1" x14ac:dyDescent="0.3">
      <c r="A27" s="44">
        <v>22</v>
      </c>
      <c r="B27" s="45"/>
      <c r="C27" s="50" t="s">
        <v>371</v>
      </c>
      <c r="D27" s="19">
        <v>40000</v>
      </c>
      <c r="E27" s="21"/>
      <c r="F27" s="46"/>
      <c r="G27" s="47"/>
      <c r="H27" s="47"/>
      <c r="I27" s="83">
        <v>20</v>
      </c>
      <c r="J27" s="81">
        <v>275</v>
      </c>
      <c r="K27" s="47">
        <v>110</v>
      </c>
      <c r="L27" s="43">
        <f>IFERROR(J27/I27,"-")</f>
        <v>13.75</v>
      </c>
      <c r="M27" s="43">
        <f>IFERROR(K27/I27,"-")</f>
        <v>5.5</v>
      </c>
      <c r="N27" s="86">
        <f>IFERROR(L27+M27, "-")</f>
        <v>19.25</v>
      </c>
      <c r="O27" s="81">
        <v>550</v>
      </c>
      <c r="P27" s="47">
        <v>220</v>
      </c>
      <c r="Q27" s="43">
        <f>IFERROR(O27/I27, "-")</f>
        <v>27.5</v>
      </c>
      <c r="R27" s="43">
        <f>IFERROR(P27/I27, "-")</f>
        <v>11</v>
      </c>
      <c r="S27" s="86">
        <f>IFERROR(Q27+R27, "-")</f>
        <v>38.5</v>
      </c>
      <c r="T27" s="102" t="s">
        <v>421</v>
      </c>
      <c r="U27" s="103" t="s">
        <v>421</v>
      </c>
      <c r="V27" s="103" t="s">
        <v>421</v>
      </c>
      <c r="W27" s="43" t="str">
        <f>IFERROR(U27/T27, "-")</f>
        <v>-</v>
      </c>
      <c r="X27" s="43" t="str">
        <f>IFERROR(V27/T27, "-")</f>
        <v>-</v>
      </c>
      <c r="Y27" s="43" t="str">
        <f>IFERROR(W27+X27, "-")</f>
        <v>-</v>
      </c>
      <c r="Z27" s="87" t="str">
        <f>IFERROR(IF(D27/W27/24=0, "-", D27/W27/24),"-")</f>
        <v>-</v>
      </c>
    </row>
    <row r="28" spans="1:26" s="123" customFormat="1" ht="42" customHeight="1" x14ac:dyDescent="0.3">
      <c r="A28" s="44">
        <v>22</v>
      </c>
      <c r="B28" s="45"/>
      <c r="C28" s="50" t="s">
        <v>397</v>
      </c>
      <c r="D28" s="19">
        <v>82000</v>
      </c>
      <c r="E28" s="21">
        <v>28</v>
      </c>
      <c r="F28" s="46"/>
      <c r="G28" s="47"/>
      <c r="H28" s="47"/>
      <c r="I28" s="83"/>
      <c r="J28" s="81">
        <v>165</v>
      </c>
      <c r="K28" s="47">
        <v>265</v>
      </c>
      <c r="L28" s="43" t="str">
        <f>IFERROR(J28/I28,"-")</f>
        <v>-</v>
      </c>
      <c r="M28" s="43" t="str">
        <f>IFERROR(K28/I28,"-")</f>
        <v>-</v>
      </c>
      <c r="N28" s="86" t="str">
        <f>IFERROR(L28+M28, "-")</f>
        <v>-</v>
      </c>
      <c r="O28" s="102" t="s">
        <v>421</v>
      </c>
      <c r="P28" s="103" t="s">
        <v>421</v>
      </c>
      <c r="Q28" s="43" t="str">
        <f>IFERROR(O28/I28, "-")</f>
        <v>-</v>
      </c>
      <c r="R28" s="43" t="str">
        <f>IFERROR(P28/I28, "-")</f>
        <v>-</v>
      </c>
      <c r="S28" s="86" t="str">
        <f>IFERROR(Q28+R28, "-")</f>
        <v>-</v>
      </c>
      <c r="T28" s="102" t="s">
        <v>421</v>
      </c>
      <c r="U28" s="103" t="s">
        <v>421</v>
      </c>
      <c r="V28" s="103" t="s">
        <v>421</v>
      </c>
      <c r="W28" s="43" t="str">
        <f>IFERROR(U28/T28, "-")</f>
        <v>-</v>
      </c>
      <c r="X28" s="43" t="str">
        <f>IFERROR(V28/T28, "-")</f>
        <v>-</v>
      </c>
      <c r="Y28" s="43" t="str">
        <f>IFERROR(W28+X28, "-")</f>
        <v>-</v>
      </c>
      <c r="Z28" s="87" t="str">
        <f>IFERROR(IF(D28/W28/24=0, "-", D28/W28/24),"-")</f>
        <v>-</v>
      </c>
    </row>
    <row r="29" spans="1:26" ht="42" customHeight="1" x14ac:dyDescent="0.3">
      <c r="A29" s="44">
        <v>21</v>
      </c>
      <c r="B29" s="45"/>
      <c r="C29" s="50" t="s">
        <v>385</v>
      </c>
      <c r="D29" s="19">
        <v>80000</v>
      </c>
      <c r="E29" s="21">
        <v>25</v>
      </c>
      <c r="F29" s="46"/>
      <c r="G29" s="47"/>
      <c r="H29" s="47"/>
      <c r="I29" s="83">
        <v>50</v>
      </c>
      <c r="J29" s="81">
        <v>480</v>
      </c>
      <c r="K29" s="47">
        <v>1650</v>
      </c>
      <c r="L29" s="43">
        <f>IFERROR(J29/I29,"-")</f>
        <v>9.6</v>
      </c>
      <c r="M29" s="43">
        <f>IFERROR(K29/I29,"-")</f>
        <v>33</v>
      </c>
      <c r="N29" s="86">
        <f>IFERROR(L29+M29, "-")</f>
        <v>42.6</v>
      </c>
      <c r="O29" s="81">
        <v>640</v>
      </c>
      <c r="P29" s="47">
        <v>2200</v>
      </c>
      <c r="Q29" s="43">
        <f>IFERROR(O29/I29, "-")</f>
        <v>12.8</v>
      </c>
      <c r="R29" s="43">
        <f>IFERROR(P29/I29, "-")</f>
        <v>44</v>
      </c>
      <c r="S29" s="86">
        <f>IFERROR(Q29+R29, "-")</f>
        <v>56.8</v>
      </c>
      <c r="T29" s="102" t="s">
        <v>421</v>
      </c>
      <c r="U29" s="103" t="s">
        <v>421</v>
      </c>
      <c r="V29" s="103" t="s">
        <v>421</v>
      </c>
      <c r="W29" s="43" t="str">
        <f>IFERROR(U29/T29, "-")</f>
        <v>-</v>
      </c>
      <c r="X29" s="43" t="str">
        <f>IFERROR(V29/T29, "-")</f>
        <v>-</v>
      </c>
      <c r="Y29" s="43" t="str">
        <f>IFERROR(W29+X29, "-")</f>
        <v>-</v>
      </c>
      <c r="Z29" s="87" t="str">
        <f>IFERROR(IF(D29/W29/24=0, "-", D29/W29/24),"-")</f>
        <v>-</v>
      </c>
    </row>
    <row r="30" spans="1:26" ht="42" customHeight="1" x14ac:dyDescent="0.3">
      <c r="A30" s="44">
        <v>21</v>
      </c>
      <c r="B30" s="45"/>
      <c r="C30" s="50" t="s">
        <v>391</v>
      </c>
      <c r="D30" s="19">
        <v>105000</v>
      </c>
      <c r="E30" s="21">
        <v>20</v>
      </c>
      <c r="F30" s="46"/>
      <c r="G30" s="47"/>
      <c r="H30" s="47"/>
      <c r="I30" s="83"/>
      <c r="J30" s="81">
        <v>200</v>
      </c>
      <c r="K30" s="47">
        <v>85</v>
      </c>
      <c r="L30" s="43" t="str">
        <f>IFERROR(J30/I30,"-")</f>
        <v>-</v>
      </c>
      <c r="M30" s="43" t="str">
        <f>IFERROR(K30/I30,"-")</f>
        <v>-</v>
      </c>
      <c r="N30" s="86" t="str">
        <f>IFERROR(L30+M30, "-")</f>
        <v>-</v>
      </c>
      <c r="O30" s="102" t="s">
        <v>421</v>
      </c>
      <c r="P30" s="103" t="s">
        <v>421</v>
      </c>
      <c r="Q30" s="43" t="str">
        <f>IFERROR(O30/I30, "-")</f>
        <v>-</v>
      </c>
      <c r="R30" s="43" t="str">
        <f>IFERROR(P30/I30, "-")</f>
        <v>-</v>
      </c>
      <c r="S30" s="86" t="str">
        <f>IFERROR(Q30+R30, "-")</f>
        <v>-</v>
      </c>
      <c r="T30" s="102" t="s">
        <v>421</v>
      </c>
      <c r="U30" s="103" t="s">
        <v>421</v>
      </c>
      <c r="V30" s="103" t="s">
        <v>421</v>
      </c>
      <c r="W30" s="43" t="str">
        <f>IFERROR(U30/T30, "-")</f>
        <v>-</v>
      </c>
      <c r="X30" s="43" t="str">
        <f>IFERROR(V30/T30, "-")</f>
        <v>-</v>
      </c>
      <c r="Y30" s="43" t="str">
        <f>IFERROR(W30+X30, "-")</f>
        <v>-</v>
      </c>
      <c r="Z30" s="87" t="str">
        <f>IFERROR(IF(D30/W30/24=0, "-", D30/W30/24),"-")</f>
        <v>-</v>
      </c>
    </row>
    <row r="31" spans="1:26" ht="42" customHeight="1" x14ac:dyDescent="0.3">
      <c r="A31" s="44">
        <v>21</v>
      </c>
      <c r="B31" s="45"/>
      <c r="C31" s="55" t="s">
        <v>328</v>
      </c>
      <c r="D31" s="19">
        <v>115000</v>
      </c>
      <c r="E31" s="21">
        <v>25</v>
      </c>
      <c r="F31" s="46"/>
      <c r="G31" s="47">
        <v>30</v>
      </c>
      <c r="H31" s="47">
        <v>11500</v>
      </c>
      <c r="I31" s="83">
        <v>60</v>
      </c>
      <c r="J31" s="81">
        <v>20</v>
      </c>
      <c r="K31" s="47">
        <v>2400</v>
      </c>
      <c r="L31" s="43">
        <f>IFERROR(J31/I31,"-")</f>
        <v>0.33333333333333331</v>
      </c>
      <c r="M31" s="43">
        <f>IFERROR(K31/I31,"-")</f>
        <v>40</v>
      </c>
      <c r="N31" s="86">
        <f>IFERROR(L31+M31, "-")</f>
        <v>40.333333333333336</v>
      </c>
      <c r="O31" s="81">
        <v>25</v>
      </c>
      <c r="P31" s="47">
        <v>3200</v>
      </c>
      <c r="Q31" s="43">
        <f>IFERROR(O31/I31, "-")</f>
        <v>0.41666666666666669</v>
      </c>
      <c r="R31" s="43">
        <f>IFERROR(P31/I31, "-")</f>
        <v>53.333333333333336</v>
      </c>
      <c r="S31" s="86">
        <f>IFERROR(Q31+R31, "-")</f>
        <v>53.75</v>
      </c>
      <c r="T31" s="81">
        <v>64</v>
      </c>
      <c r="U31" s="103" t="s">
        <v>421</v>
      </c>
      <c r="V31" s="103" t="s">
        <v>421</v>
      </c>
      <c r="W31" s="43" t="str">
        <f>IFERROR(U31/T31, "-")</f>
        <v>-</v>
      </c>
      <c r="X31" s="43" t="str">
        <f>IFERROR(V31/T31, "-")</f>
        <v>-</v>
      </c>
      <c r="Y31" s="43" t="str">
        <f>IFERROR(W31+X31, "-")</f>
        <v>-</v>
      </c>
      <c r="Z31" s="87" t="str">
        <f>IFERROR(IF(D31/W31/24=0, "-", D31/W31/24),"-")</f>
        <v>-</v>
      </c>
    </row>
    <row r="32" spans="1:26" s="123" customFormat="1" ht="42" customHeight="1" x14ac:dyDescent="0.3">
      <c r="A32" s="44">
        <v>20</v>
      </c>
      <c r="B32" s="45"/>
      <c r="C32" s="55" t="s">
        <v>195</v>
      </c>
      <c r="D32" s="19">
        <v>35000</v>
      </c>
      <c r="E32" s="21"/>
      <c r="F32" s="46"/>
      <c r="G32" s="47"/>
      <c r="H32" s="47"/>
      <c r="I32" s="83">
        <v>16</v>
      </c>
      <c r="J32" s="81">
        <v>250</v>
      </c>
      <c r="K32" s="47">
        <v>100</v>
      </c>
      <c r="L32" s="43">
        <f>IFERROR(J32/I32,"-")</f>
        <v>15.625</v>
      </c>
      <c r="M32" s="43">
        <f>IFERROR(K32/I32,"-")</f>
        <v>6.25</v>
      </c>
      <c r="N32" s="86">
        <f>IFERROR(L32+M32, "-")</f>
        <v>21.875</v>
      </c>
      <c r="O32" s="81">
        <v>500</v>
      </c>
      <c r="P32" s="47">
        <v>200</v>
      </c>
      <c r="Q32" s="43">
        <f>IFERROR(O32/I32, "-")</f>
        <v>31.25</v>
      </c>
      <c r="R32" s="43">
        <f>IFERROR(P32/I32, "-")</f>
        <v>12.5</v>
      </c>
      <c r="S32" s="86">
        <f>IFERROR(Q32+R32, "-")</f>
        <v>43.75</v>
      </c>
      <c r="T32" s="81">
        <v>18</v>
      </c>
      <c r="U32" s="47">
        <v>250</v>
      </c>
      <c r="V32" s="47">
        <v>75</v>
      </c>
      <c r="W32" s="43">
        <f>IFERROR(U32/T32, "-")</f>
        <v>13.888888888888889</v>
      </c>
      <c r="X32" s="43">
        <f>IFERROR(V32/T32, "-")</f>
        <v>4.166666666666667</v>
      </c>
      <c r="Y32" s="43">
        <f>IFERROR(W32+X32, "-")</f>
        <v>18.055555555555557</v>
      </c>
      <c r="Z32" s="87">
        <f>IFERROR(IF(D32/W32/24=0, "-", D32/W32/24),"-")</f>
        <v>105</v>
      </c>
    </row>
    <row r="33" spans="1:26" ht="42" customHeight="1" x14ac:dyDescent="0.3">
      <c r="A33" s="70">
        <v>20</v>
      </c>
      <c r="B33" s="71"/>
      <c r="C33" s="72" t="s">
        <v>388</v>
      </c>
      <c r="D33" s="62">
        <v>85000</v>
      </c>
      <c r="E33" s="58">
        <v>25</v>
      </c>
      <c r="F33" s="73"/>
      <c r="G33" s="74"/>
      <c r="H33" s="74"/>
      <c r="I33" s="105">
        <v>24</v>
      </c>
      <c r="J33" s="106">
        <v>355</v>
      </c>
      <c r="K33" s="74">
        <v>510</v>
      </c>
      <c r="L33" s="67">
        <f>IFERROR(J33/I33,"-")</f>
        <v>14.791666666666666</v>
      </c>
      <c r="M33" s="67">
        <f>IFERROR(K33/I33,"-")</f>
        <v>21.25</v>
      </c>
      <c r="N33" s="97">
        <f>IFERROR(L33+M33, "-")</f>
        <v>36.041666666666664</v>
      </c>
      <c r="O33" s="106">
        <v>475</v>
      </c>
      <c r="P33" s="74">
        <v>680</v>
      </c>
      <c r="Q33" s="67">
        <f>IFERROR(O33/I33, "-")</f>
        <v>19.791666666666668</v>
      </c>
      <c r="R33" s="67">
        <f>IFERROR(P33/I33, "-")</f>
        <v>28.333333333333332</v>
      </c>
      <c r="S33" s="97">
        <f>IFERROR(Q33+R33, "-")</f>
        <v>48.125</v>
      </c>
      <c r="T33" s="102" t="s">
        <v>421</v>
      </c>
      <c r="U33" s="103" t="s">
        <v>421</v>
      </c>
      <c r="V33" s="103" t="s">
        <v>421</v>
      </c>
      <c r="W33" s="67" t="str">
        <f>IFERROR(U33/T33, "-")</f>
        <v>-</v>
      </c>
      <c r="X33" s="67" t="str">
        <f>IFERROR(V33/T33, "-")</f>
        <v>-</v>
      </c>
      <c r="Y33" s="67" t="str">
        <f>IFERROR(W33+X33, "-")</f>
        <v>-</v>
      </c>
      <c r="Z33" s="107" t="str">
        <f>IFERROR(IF(D33/W33/24=0, "-", D33/W33/24),"-")</f>
        <v>-</v>
      </c>
    </row>
    <row r="34" spans="1:26" ht="42" customHeight="1" x14ac:dyDescent="0.3">
      <c r="A34" s="44">
        <v>20</v>
      </c>
      <c r="B34" s="45"/>
      <c r="C34" s="50" t="s">
        <v>382</v>
      </c>
      <c r="D34" s="19">
        <v>92000</v>
      </c>
      <c r="E34" s="21">
        <v>25</v>
      </c>
      <c r="F34" s="46"/>
      <c r="G34" s="47">
        <v>16</v>
      </c>
      <c r="H34" s="47"/>
      <c r="I34" s="83">
        <v>36</v>
      </c>
      <c r="J34" s="81">
        <v>690</v>
      </c>
      <c r="K34" s="47">
        <v>310</v>
      </c>
      <c r="L34" s="43">
        <f>IFERROR(J34/I34,"-")</f>
        <v>19.166666666666668</v>
      </c>
      <c r="M34" s="43">
        <f>IFERROR(K34/I34,"-")</f>
        <v>8.6111111111111107</v>
      </c>
      <c r="N34" s="86">
        <f>IFERROR(L34+M34, "-")</f>
        <v>27.777777777777779</v>
      </c>
      <c r="O34" s="81">
        <v>920</v>
      </c>
      <c r="P34" s="47">
        <v>410</v>
      </c>
      <c r="Q34" s="43">
        <f>IFERROR(O34/I34, "-")</f>
        <v>25.555555555555557</v>
      </c>
      <c r="R34" s="43">
        <f>IFERROR(P34/I34, "-")</f>
        <v>11.388888888888889</v>
      </c>
      <c r="S34" s="86">
        <f>IFERROR(Q34+R34, "-")</f>
        <v>36.944444444444443</v>
      </c>
      <c r="T34" s="81">
        <v>22</v>
      </c>
      <c r="U34" s="103" t="s">
        <v>421</v>
      </c>
      <c r="V34" s="103" t="s">
        <v>421</v>
      </c>
      <c r="W34" s="43" t="str">
        <f>IFERROR(U34/T34, "-")</f>
        <v>-</v>
      </c>
      <c r="X34" s="43" t="str">
        <f>IFERROR(V34/T34, "-")</f>
        <v>-</v>
      </c>
      <c r="Y34" s="43" t="str">
        <f>IFERROR(W34+X34, "-")</f>
        <v>-</v>
      </c>
      <c r="Z34" s="87" t="str">
        <f>IFERROR(IF(D34/W34/24=0, "-", D34/W34/24),"-")</f>
        <v>-</v>
      </c>
    </row>
    <row r="35" spans="1:26" s="123" customFormat="1" ht="42" customHeight="1" x14ac:dyDescent="0.3">
      <c r="A35" s="44">
        <v>19</v>
      </c>
      <c r="B35" s="45"/>
      <c r="C35" s="55" t="s">
        <v>333</v>
      </c>
      <c r="D35" s="19">
        <v>20000</v>
      </c>
      <c r="E35" s="21"/>
      <c r="F35" s="46"/>
      <c r="G35" s="47"/>
      <c r="H35" s="47"/>
      <c r="I35" s="83"/>
      <c r="J35" s="102" t="s">
        <v>421</v>
      </c>
      <c r="K35" s="103" t="s">
        <v>421</v>
      </c>
      <c r="L35" s="43" t="str">
        <f>IFERROR(J35/I35,"-")</f>
        <v>-</v>
      </c>
      <c r="M35" s="43" t="str">
        <f>IFERROR(K35/I35,"-")</f>
        <v>-</v>
      </c>
      <c r="N35" s="86" t="str">
        <f>IFERROR(L35+M35, "-")</f>
        <v>-</v>
      </c>
      <c r="O35" s="102" t="s">
        <v>421</v>
      </c>
      <c r="P35" s="103" t="s">
        <v>421</v>
      </c>
      <c r="Q35" s="43" t="str">
        <f>IFERROR(O35/I35, "-")</f>
        <v>-</v>
      </c>
      <c r="R35" s="43" t="str">
        <f>IFERROR(P35/I35, "-")</f>
        <v>-</v>
      </c>
      <c r="S35" s="86" t="str">
        <f>IFERROR(Q35+R35, "-")</f>
        <v>-</v>
      </c>
      <c r="T35" s="102" t="s">
        <v>421</v>
      </c>
      <c r="U35" s="103" t="s">
        <v>421</v>
      </c>
      <c r="V35" s="103" t="s">
        <v>421</v>
      </c>
      <c r="W35" s="43" t="str">
        <f>IFERROR(U35/T35, "-")</f>
        <v>-</v>
      </c>
      <c r="X35" s="43" t="str">
        <f>IFERROR(V35/T35, "-")</f>
        <v>-</v>
      </c>
      <c r="Y35" s="43" t="str">
        <f>IFERROR(W35+X35, "-")</f>
        <v>-</v>
      </c>
      <c r="Z35" s="87" t="str">
        <f>IFERROR(IF(D35/W35/24=0, "-", D35/W35/24),"-")</f>
        <v>-</v>
      </c>
    </row>
    <row r="36" spans="1:26" ht="42" customHeight="1" x14ac:dyDescent="0.3">
      <c r="A36" s="44">
        <v>19</v>
      </c>
      <c r="B36" s="45"/>
      <c r="C36" s="50" t="s">
        <v>398</v>
      </c>
      <c r="D36" s="19">
        <v>45000</v>
      </c>
      <c r="E36" s="21">
        <v>20</v>
      </c>
      <c r="F36" s="46"/>
      <c r="G36" s="47"/>
      <c r="H36" s="47"/>
      <c r="I36" s="83"/>
      <c r="J36" s="81">
        <v>300</v>
      </c>
      <c r="K36" s="47">
        <v>165</v>
      </c>
      <c r="L36" s="43" t="str">
        <f>IFERROR(J36/I36,"-")</f>
        <v>-</v>
      </c>
      <c r="M36" s="43" t="str">
        <f>IFERROR(K36/I36,"-")</f>
        <v>-</v>
      </c>
      <c r="N36" s="86" t="str">
        <f>IFERROR(L36+M36, "-")</f>
        <v>-</v>
      </c>
      <c r="O36" s="102" t="s">
        <v>421</v>
      </c>
      <c r="P36" s="103" t="s">
        <v>421</v>
      </c>
      <c r="Q36" s="43" t="str">
        <f>IFERROR(O36/I36, "-")</f>
        <v>-</v>
      </c>
      <c r="R36" s="43" t="str">
        <f>IFERROR(P36/I36, "-")</f>
        <v>-</v>
      </c>
      <c r="S36" s="86" t="str">
        <f>IFERROR(Q36+R36, "-")</f>
        <v>-</v>
      </c>
      <c r="T36" s="102" t="s">
        <v>421</v>
      </c>
      <c r="U36" s="103" t="s">
        <v>421</v>
      </c>
      <c r="V36" s="103" t="s">
        <v>421</v>
      </c>
      <c r="W36" s="43" t="str">
        <f>IFERROR(U36/T36, "-")</f>
        <v>-</v>
      </c>
      <c r="X36" s="43" t="str">
        <f>IFERROR(V36/T36, "-")</f>
        <v>-</v>
      </c>
      <c r="Y36" s="43" t="str">
        <f>IFERROR(W36+X36, "-")</f>
        <v>-</v>
      </c>
      <c r="Z36" s="87" t="str">
        <f>IFERROR(IF(D36/W36/24=0, "-", D36/W36/24),"-")</f>
        <v>-</v>
      </c>
    </row>
    <row r="37" spans="1:26" ht="42" customHeight="1" x14ac:dyDescent="0.3">
      <c r="A37" s="70">
        <v>19</v>
      </c>
      <c r="B37" s="71"/>
      <c r="C37" s="104" t="s">
        <v>348</v>
      </c>
      <c r="D37" s="62">
        <v>55000</v>
      </c>
      <c r="E37" s="58">
        <v>20</v>
      </c>
      <c r="F37" s="73"/>
      <c r="G37" s="74"/>
      <c r="H37" s="74"/>
      <c r="I37" s="105">
        <v>20</v>
      </c>
      <c r="J37" s="106">
        <v>305</v>
      </c>
      <c r="K37" s="74">
        <v>415</v>
      </c>
      <c r="L37" s="67">
        <f>IFERROR(J37/I37,"-")</f>
        <v>15.25</v>
      </c>
      <c r="M37" s="67">
        <f>IFERROR(K37/I37,"-")</f>
        <v>20.75</v>
      </c>
      <c r="N37" s="97">
        <f>IFERROR(L37+M37, "-")</f>
        <v>36</v>
      </c>
      <c r="O37" s="106">
        <v>375</v>
      </c>
      <c r="P37" s="74">
        <v>525</v>
      </c>
      <c r="Q37" s="67">
        <f>IFERROR(O37/I37, "-")</f>
        <v>18.75</v>
      </c>
      <c r="R37" s="67">
        <f>IFERROR(P37/I37, "-")</f>
        <v>26.25</v>
      </c>
      <c r="S37" s="97">
        <f>IFERROR(Q37+R37, "-")</f>
        <v>45</v>
      </c>
      <c r="T37" s="102" t="s">
        <v>421</v>
      </c>
      <c r="U37" s="103" t="s">
        <v>421</v>
      </c>
      <c r="V37" s="103" t="s">
        <v>421</v>
      </c>
      <c r="W37" s="67" t="str">
        <f>IFERROR(U37/T37, "-")</f>
        <v>-</v>
      </c>
      <c r="X37" s="67" t="str">
        <f>IFERROR(V37/T37, "-")</f>
        <v>-</v>
      </c>
      <c r="Y37" s="67" t="str">
        <f>IFERROR(W37+X37, "-")</f>
        <v>-</v>
      </c>
      <c r="Z37" s="107" t="str">
        <f>IFERROR(IF(D37/W37/24=0, "-", D37/W37/24),"-")</f>
        <v>-</v>
      </c>
    </row>
    <row r="38" spans="1:26" ht="42" customHeight="1" x14ac:dyDescent="0.3">
      <c r="A38" s="44">
        <v>19</v>
      </c>
      <c r="B38" s="45"/>
      <c r="C38" s="55" t="s">
        <v>327</v>
      </c>
      <c r="D38" s="19">
        <v>135000</v>
      </c>
      <c r="E38" s="21">
        <v>25</v>
      </c>
      <c r="F38" s="46"/>
      <c r="G38" s="47">
        <v>38</v>
      </c>
      <c r="H38" s="47">
        <v>13500</v>
      </c>
      <c r="I38" s="83">
        <v>5</v>
      </c>
      <c r="J38" s="81">
        <v>160</v>
      </c>
      <c r="K38" s="47">
        <v>195</v>
      </c>
      <c r="L38" s="43">
        <f>IFERROR(J38/I38,"-")</f>
        <v>32</v>
      </c>
      <c r="M38" s="43">
        <f>IFERROR(K38/I38,"-")</f>
        <v>39</v>
      </c>
      <c r="N38" s="86">
        <f>IFERROR(L38+M38, "-")</f>
        <v>71</v>
      </c>
      <c r="O38" s="81">
        <v>215</v>
      </c>
      <c r="P38" s="47">
        <v>260</v>
      </c>
      <c r="Q38" s="43">
        <f>IFERROR(O38/I38, "-")</f>
        <v>43</v>
      </c>
      <c r="R38" s="43">
        <f>IFERROR(P38/I38, "-")</f>
        <v>52</v>
      </c>
      <c r="S38" s="86">
        <f>IFERROR(Q38+R38, "-")</f>
        <v>95</v>
      </c>
      <c r="T38" s="102" t="s">
        <v>421</v>
      </c>
      <c r="U38" s="103" t="s">
        <v>421</v>
      </c>
      <c r="V38" s="103" t="s">
        <v>421</v>
      </c>
      <c r="W38" s="43" t="str">
        <f>IFERROR(U38/T38, "-")</f>
        <v>-</v>
      </c>
      <c r="X38" s="43" t="str">
        <f>IFERROR(V38/T38, "-")</f>
        <v>-</v>
      </c>
      <c r="Y38" s="43" t="str">
        <f>IFERROR(W38+X38, "-")</f>
        <v>-</v>
      </c>
      <c r="Z38" s="87" t="str">
        <f>IFERROR(IF(D38/W38/24=0, "-", D38/W38/24),"-")</f>
        <v>-</v>
      </c>
    </row>
    <row r="39" spans="1:26" ht="42" customHeight="1" x14ac:dyDescent="0.3">
      <c r="A39" s="44">
        <v>18</v>
      </c>
      <c r="B39" s="45"/>
      <c r="C39" s="50" t="s">
        <v>373</v>
      </c>
      <c r="D39" s="19">
        <v>25000</v>
      </c>
      <c r="E39" s="21"/>
      <c r="F39" s="46"/>
      <c r="G39" s="47"/>
      <c r="H39" s="47"/>
      <c r="I39" s="83">
        <v>18</v>
      </c>
      <c r="J39" s="81">
        <v>225</v>
      </c>
      <c r="K39" s="47">
        <v>90</v>
      </c>
      <c r="L39" s="43">
        <f>IFERROR(J39/I39,"-")</f>
        <v>12.5</v>
      </c>
      <c r="M39" s="43">
        <f>IFERROR(K39/I39,"-")</f>
        <v>5</v>
      </c>
      <c r="N39" s="86">
        <f>IFERROR(L39+M39, "-")</f>
        <v>17.5</v>
      </c>
      <c r="O39" s="81">
        <v>450</v>
      </c>
      <c r="P39" s="47">
        <v>180</v>
      </c>
      <c r="Q39" s="43">
        <f>IFERROR(O39/I39, "-")</f>
        <v>25</v>
      </c>
      <c r="R39" s="43">
        <f>IFERROR(P39/I39, "-")</f>
        <v>10</v>
      </c>
      <c r="S39" s="86">
        <f>IFERROR(Q39+R39, "-")</f>
        <v>35</v>
      </c>
      <c r="T39" s="102" t="s">
        <v>421</v>
      </c>
      <c r="U39" s="103" t="s">
        <v>421</v>
      </c>
      <c r="V39" s="103" t="s">
        <v>421</v>
      </c>
      <c r="W39" s="43" t="str">
        <f>IFERROR(U39/T39, "-")</f>
        <v>-</v>
      </c>
      <c r="X39" s="43" t="str">
        <f>IFERROR(V39/T39, "-")</f>
        <v>-</v>
      </c>
      <c r="Y39" s="43" t="str">
        <f>IFERROR(W39+X39, "-")</f>
        <v>-</v>
      </c>
      <c r="Z39" s="87" t="str">
        <f>IFERROR(IF(D39/W39/24=0, "-", D39/W39/24),"-")</f>
        <v>-</v>
      </c>
    </row>
    <row r="40" spans="1:26" ht="42" customHeight="1" x14ac:dyDescent="0.3">
      <c r="A40" s="44">
        <v>18</v>
      </c>
      <c r="B40" s="45"/>
      <c r="C40" s="50" t="s">
        <v>395</v>
      </c>
      <c r="D40" s="19">
        <v>26000</v>
      </c>
      <c r="E40" s="21">
        <v>15</v>
      </c>
      <c r="F40" s="46"/>
      <c r="G40" s="47"/>
      <c r="H40" s="47"/>
      <c r="I40" s="83">
        <v>24</v>
      </c>
      <c r="J40" s="81">
        <v>385</v>
      </c>
      <c r="K40" s="47">
        <v>525</v>
      </c>
      <c r="L40" s="43">
        <f>IFERROR(J40/I40,"-")</f>
        <v>16.041666666666668</v>
      </c>
      <c r="M40" s="43">
        <f>IFERROR(K40/I40,"-")</f>
        <v>21.875</v>
      </c>
      <c r="N40" s="86">
        <f>IFERROR(L40+M40, "-")</f>
        <v>37.916666666666671</v>
      </c>
      <c r="O40" s="81">
        <v>515</v>
      </c>
      <c r="P40" s="47">
        <v>700</v>
      </c>
      <c r="Q40" s="43">
        <f>IFERROR(O40/I40, "-")</f>
        <v>21.458333333333332</v>
      </c>
      <c r="R40" s="43">
        <f>IFERROR(P40/I40, "-")</f>
        <v>29.166666666666668</v>
      </c>
      <c r="S40" s="86">
        <f>IFERROR(Q40+R40, "-")</f>
        <v>50.625</v>
      </c>
      <c r="T40" s="102" t="s">
        <v>421</v>
      </c>
      <c r="U40" s="103" t="s">
        <v>421</v>
      </c>
      <c r="V40" s="103" t="s">
        <v>421</v>
      </c>
      <c r="W40" s="43" t="str">
        <f>IFERROR(U40/T40, "-")</f>
        <v>-</v>
      </c>
      <c r="X40" s="43" t="str">
        <f>IFERROR(V40/T40, "-")</f>
        <v>-</v>
      </c>
      <c r="Y40" s="43" t="str">
        <f>IFERROR(W40+X40, "-")</f>
        <v>-</v>
      </c>
      <c r="Z40" s="87" t="str">
        <f>IFERROR(IF(D40/W40/24=0, "-", D40/W40/24),"-")</f>
        <v>-</v>
      </c>
    </row>
    <row r="41" spans="1:26" ht="42" customHeight="1" x14ac:dyDescent="0.3">
      <c r="A41" s="44">
        <v>18</v>
      </c>
      <c r="B41" s="45"/>
      <c r="C41" s="50" t="s">
        <v>392</v>
      </c>
      <c r="D41" s="19">
        <v>85000</v>
      </c>
      <c r="E41" s="21">
        <v>20</v>
      </c>
      <c r="F41" s="46"/>
      <c r="G41" s="47"/>
      <c r="H41" s="47"/>
      <c r="I41" s="140" t="s">
        <v>421</v>
      </c>
      <c r="J41" s="81">
        <v>295</v>
      </c>
      <c r="K41" s="47">
        <v>120</v>
      </c>
      <c r="L41" s="43" t="str">
        <f>IFERROR(J41/I41,"-")</f>
        <v>-</v>
      </c>
      <c r="M41" s="43" t="str">
        <f>IFERROR(K41/I41,"-")</f>
        <v>-</v>
      </c>
      <c r="N41" s="86" t="str">
        <f>IFERROR(L41+M41, "-")</f>
        <v>-</v>
      </c>
      <c r="O41" s="102" t="s">
        <v>421</v>
      </c>
      <c r="P41" s="103" t="s">
        <v>421</v>
      </c>
      <c r="Q41" s="43" t="str">
        <f>IFERROR(O41/I41, "-")</f>
        <v>-</v>
      </c>
      <c r="R41" s="43" t="str">
        <f>IFERROR(P41/I41, "-")</f>
        <v>-</v>
      </c>
      <c r="S41" s="86" t="str">
        <f>IFERROR(Q41+R41, "-")</f>
        <v>-</v>
      </c>
      <c r="T41" s="102" t="s">
        <v>421</v>
      </c>
      <c r="U41" s="103" t="s">
        <v>421</v>
      </c>
      <c r="V41" s="103" t="s">
        <v>421</v>
      </c>
      <c r="W41" s="43" t="str">
        <f>IFERROR(U41/T41, "-")</f>
        <v>-</v>
      </c>
      <c r="X41" s="43" t="str">
        <f>IFERROR(V41/T41, "-")</f>
        <v>-</v>
      </c>
      <c r="Y41" s="43" t="str">
        <f>IFERROR(W41+X41, "-")</f>
        <v>-</v>
      </c>
      <c r="Z41" s="87" t="str">
        <f>IFERROR(IF(D41/W41/24=0, "-", D41/W41/24),"-")</f>
        <v>-</v>
      </c>
    </row>
    <row r="42" spans="1:26" ht="42" customHeight="1" x14ac:dyDescent="0.3">
      <c r="A42" s="44">
        <v>17</v>
      </c>
      <c r="B42" s="45"/>
      <c r="C42" s="55" t="s">
        <v>332</v>
      </c>
      <c r="D42" s="19">
        <v>15000</v>
      </c>
      <c r="E42" s="21"/>
      <c r="F42" s="46"/>
      <c r="G42" s="47"/>
      <c r="H42" s="47"/>
      <c r="I42" s="83" t="s">
        <v>400</v>
      </c>
      <c r="J42" s="102" t="s">
        <v>421</v>
      </c>
      <c r="K42" s="103" t="s">
        <v>421</v>
      </c>
      <c r="L42" s="43" t="str">
        <f>IFERROR(J42/I42,"-")</f>
        <v>-</v>
      </c>
      <c r="M42" s="43" t="str">
        <f>IFERROR(K42/I42,"-")</f>
        <v>-</v>
      </c>
      <c r="N42" s="86" t="str">
        <f>IFERROR(L42+M42, "-")</f>
        <v>-</v>
      </c>
      <c r="O42" s="102" t="s">
        <v>421</v>
      </c>
      <c r="P42" s="103" t="s">
        <v>421</v>
      </c>
      <c r="Q42" s="43" t="str">
        <f>IFERROR(O42/I42, "-")</f>
        <v>-</v>
      </c>
      <c r="R42" s="43" t="str">
        <f>IFERROR(P42/I42, "-")</f>
        <v>-</v>
      </c>
      <c r="S42" s="86" t="str">
        <f>IFERROR(Q42+R42, "-")</f>
        <v>-</v>
      </c>
      <c r="T42" s="102" t="s">
        <v>421</v>
      </c>
      <c r="U42" s="103" t="s">
        <v>421</v>
      </c>
      <c r="V42" s="103" t="s">
        <v>421</v>
      </c>
      <c r="W42" s="43" t="str">
        <f>IFERROR(U42/T42, "-")</f>
        <v>-</v>
      </c>
      <c r="X42" s="43" t="str">
        <f>IFERROR(V42/T42, "-")</f>
        <v>-</v>
      </c>
      <c r="Y42" s="43" t="str">
        <f>IFERROR(W42+X42, "-")</f>
        <v>-</v>
      </c>
      <c r="Z42" s="87" t="str">
        <f>IFERROR(IF(D42/W42/24=0, "-", D42/W42/24),"-")</f>
        <v>-</v>
      </c>
    </row>
    <row r="43" spans="1:26" ht="42" customHeight="1" x14ac:dyDescent="0.3">
      <c r="A43" s="44">
        <v>17</v>
      </c>
      <c r="B43" s="45"/>
      <c r="C43" s="50" t="s">
        <v>449</v>
      </c>
      <c r="D43" s="19">
        <v>32000</v>
      </c>
      <c r="E43" s="21">
        <v>20</v>
      </c>
      <c r="F43" s="46"/>
      <c r="G43" s="47"/>
      <c r="H43" s="47"/>
      <c r="I43" s="83">
        <v>32</v>
      </c>
      <c r="J43" s="81">
        <v>215</v>
      </c>
      <c r="K43" s="47">
        <v>750</v>
      </c>
      <c r="L43" s="43">
        <f>IFERROR(J43/I43,"-")</f>
        <v>6.71875</v>
      </c>
      <c r="M43" s="43">
        <f>IFERROR(K43/I43,"-")</f>
        <v>23.4375</v>
      </c>
      <c r="N43" s="86">
        <f>IFERROR(L43+M43, "-")</f>
        <v>30.15625</v>
      </c>
      <c r="O43" s="81">
        <v>275</v>
      </c>
      <c r="P43" s="47">
        <v>1000</v>
      </c>
      <c r="Q43" s="43">
        <f>IFERROR(O43/I43, "-")</f>
        <v>8.59375</v>
      </c>
      <c r="R43" s="43">
        <f>IFERROR(P43/I43, "-")</f>
        <v>31.25</v>
      </c>
      <c r="S43" s="86">
        <f>IFERROR(Q43+R43, "-")</f>
        <v>39.84375</v>
      </c>
      <c r="T43" s="81">
        <v>36</v>
      </c>
      <c r="U43" s="47">
        <v>210</v>
      </c>
      <c r="V43" s="47">
        <v>500</v>
      </c>
      <c r="W43" s="43">
        <f>IFERROR(U43/T43, "-")</f>
        <v>5.833333333333333</v>
      </c>
      <c r="X43" s="43">
        <f>IFERROR(V43/T43, "-")</f>
        <v>13.888888888888889</v>
      </c>
      <c r="Y43" s="43">
        <f>IFERROR(W43+X43, "-")</f>
        <v>19.722222222222221</v>
      </c>
      <c r="Z43" s="87">
        <f>IFERROR(IF(D43/W43/24=0, "-", D43/W43/24),"-")</f>
        <v>228.57142857142858</v>
      </c>
    </row>
    <row r="44" spans="1:26" ht="42" customHeight="1" x14ac:dyDescent="0.3">
      <c r="A44" s="44">
        <v>17</v>
      </c>
      <c r="B44" s="45"/>
      <c r="C44" s="50" t="s">
        <v>357</v>
      </c>
      <c r="D44" s="19">
        <v>290000</v>
      </c>
      <c r="E44" s="21">
        <v>30</v>
      </c>
      <c r="F44" s="46"/>
      <c r="G44" s="146">
        <v>0.5</v>
      </c>
      <c r="H44" s="47"/>
      <c r="I44" s="83">
        <v>18</v>
      </c>
      <c r="J44" s="81">
        <v>215</v>
      </c>
      <c r="K44" s="47">
        <v>1475</v>
      </c>
      <c r="L44" s="43">
        <f>IFERROR(J44/I44,"-")</f>
        <v>11.944444444444445</v>
      </c>
      <c r="M44" s="43">
        <f>IFERROR(K44/I44,"-")</f>
        <v>81.944444444444443</v>
      </c>
      <c r="N44" s="86">
        <f>IFERROR(L44+M44, "-")</f>
        <v>93.888888888888886</v>
      </c>
      <c r="O44" s="81">
        <v>360</v>
      </c>
      <c r="P44" s="47">
        <v>1920</v>
      </c>
      <c r="Q44" s="43">
        <f>IFERROR(O44/I44, "-")</f>
        <v>20</v>
      </c>
      <c r="R44" s="43">
        <f>IFERROR(P44/I44, "-")</f>
        <v>106.66666666666667</v>
      </c>
      <c r="S44" s="86">
        <f>IFERROR(Q44+R44, "-")</f>
        <v>126.66666666666667</v>
      </c>
      <c r="T44" s="81">
        <v>30</v>
      </c>
      <c r="U44" s="47">
        <v>245</v>
      </c>
      <c r="V44" s="47">
        <v>1295</v>
      </c>
      <c r="W44" s="43">
        <f>IFERROR(U44/T44, "-")</f>
        <v>8.1666666666666661</v>
      </c>
      <c r="X44" s="43">
        <f>IFERROR(V44/T44, "-")</f>
        <v>43.166666666666664</v>
      </c>
      <c r="Y44" s="43">
        <f>IFERROR(W44+X44, "-")</f>
        <v>51.333333333333329</v>
      </c>
      <c r="Z44" s="87">
        <f>IFERROR(IF(D44/W44/24=0, "-", D44/W44/24),"-")</f>
        <v>1479.591836734694</v>
      </c>
    </row>
    <row r="45" spans="1:26" ht="42" customHeight="1" x14ac:dyDescent="0.3">
      <c r="A45" s="126">
        <v>16</v>
      </c>
      <c r="B45" s="127"/>
      <c r="C45" s="144" t="s">
        <v>189</v>
      </c>
      <c r="D45" s="129">
        <v>1000</v>
      </c>
      <c r="E45" s="130"/>
      <c r="F45" s="131"/>
      <c r="G45" s="132"/>
      <c r="H45" s="132"/>
      <c r="I45" s="133" t="s">
        <v>338</v>
      </c>
      <c r="J45" s="134"/>
      <c r="K45" s="132"/>
      <c r="L45" s="124"/>
      <c r="M45" s="124"/>
      <c r="N45" s="135"/>
      <c r="O45" s="134"/>
      <c r="P45" s="132"/>
      <c r="Q45" s="124"/>
      <c r="R45" s="124"/>
      <c r="S45" s="135"/>
      <c r="T45" s="134">
        <v>4</v>
      </c>
      <c r="U45" s="132">
        <v>20</v>
      </c>
      <c r="V45" s="132">
        <v>12</v>
      </c>
      <c r="W45" s="124">
        <f>IFERROR(U45/T45, "-")</f>
        <v>5</v>
      </c>
      <c r="X45" s="124">
        <f>IFERROR(V45/T45, "-")</f>
        <v>3</v>
      </c>
      <c r="Y45" s="124">
        <f>IFERROR(W45+X45, "-")</f>
        <v>8</v>
      </c>
      <c r="Z45" s="136">
        <f>IFERROR(IF(D45/W45/24=0, "-", D45/W45/24),"-")</f>
        <v>8.3333333333333339</v>
      </c>
    </row>
    <row r="46" spans="1:26" ht="42" customHeight="1" x14ac:dyDescent="0.3">
      <c r="A46" s="44">
        <v>16</v>
      </c>
      <c r="B46" s="45"/>
      <c r="C46" s="50" t="s">
        <v>370</v>
      </c>
      <c r="D46" s="19">
        <v>20000</v>
      </c>
      <c r="E46" s="21"/>
      <c r="F46" s="46"/>
      <c r="G46" s="47"/>
      <c r="H46" s="47"/>
      <c r="I46" s="83">
        <v>15</v>
      </c>
      <c r="J46" s="81">
        <v>200</v>
      </c>
      <c r="K46" s="47">
        <v>80</v>
      </c>
      <c r="L46" s="43">
        <f>IFERROR(J46/I46,"-")</f>
        <v>13.333333333333334</v>
      </c>
      <c r="M46" s="43">
        <f>IFERROR(K46/I46,"-")</f>
        <v>5.333333333333333</v>
      </c>
      <c r="N46" s="86">
        <f>IFERROR(L46+M46, "-")</f>
        <v>18.666666666666668</v>
      </c>
      <c r="O46" s="81">
        <v>400</v>
      </c>
      <c r="P46" s="47">
        <v>160</v>
      </c>
      <c r="Q46" s="43">
        <f>IFERROR(O46/I46, "-")</f>
        <v>26.666666666666668</v>
      </c>
      <c r="R46" s="43">
        <f>IFERROR(P46/I46, "-")</f>
        <v>10.666666666666666</v>
      </c>
      <c r="S46" s="86">
        <f>IFERROR(Q46+R46, "-")</f>
        <v>37.333333333333336</v>
      </c>
      <c r="T46" s="102" t="s">
        <v>421</v>
      </c>
      <c r="U46" s="103" t="s">
        <v>421</v>
      </c>
      <c r="V46" s="103" t="s">
        <v>421</v>
      </c>
      <c r="W46" s="43" t="str">
        <f>IFERROR(U46/T46, "-")</f>
        <v>-</v>
      </c>
      <c r="X46" s="43" t="str">
        <f>IFERROR(V46/T46, "-")</f>
        <v>-</v>
      </c>
      <c r="Y46" s="43" t="str">
        <f>IFERROR(W46+X46, "-")</f>
        <v>-</v>
      </c>
      <c r="Z46" s="87" t="str">
        <f>IFERROR(IF(D46/W46/24=0, "-", D46/W46/24),"-")</f>
        <v>-</v>
      </c>
    </row>
    <row r="47" spans="1:26" ht="42" customHeight="1" x14ac:dyDescent="0.3">
      <c r="A47" s="70">
        <v>16</v>
      </c>
      <c r="B47" s="71"/>
      <c r="C47" s="104" t="s">
        <v>347</v>
      </c>
      <c r="D47" s="62">
        <v>90000</v>
      </c>
      <c r="E47" s="58">
        <v>25</v>
      </c>
      <c r="F47" s="73"/>
      <c r="G47" s="74"/>
      <c r="H47" s="74"/>
      <c r="I47" s="105"/>
      <c r="J47" s="106"/>
      <c r="K47" s="74"/>
      <c r="L47" s="67"/>
      <c r="M47" s="67"/>
      <c r="N47" s="97"/>
      <c r="O47" s="106"/>
      <c r="P47" s="74"/>
      <c r="Q47" s="67"/>
      <c r="R47" s="67"/>
      <c r="S47" s="97"/>
      <c r="T47" s="102" t="s">
        <v>421</v>
      </c>
      <c r="U47" s="103" t="s">
        <v>421</v>
      </c>
      <c r="V47" s="103" t="s">
        <v>421</v>
      </c>
      <c r="W47" s="67" t="str">
        <f>IFERROR(U47/T47, "-")</f>
        <v>-</v>
      </c>
      <c r="X47" s="67" t="str">
        <f>IFERROR(V47/T47, "-")</f>
        <v>-</v>
      </c>
      <c r="Y47" s="67" t="str">
        <f>IFERROR(W47+X47, "-")</f>
        <v>-</v>
      </c>
      <c r="Z47" s="107" t="str">
        <f>IFERROR(IF(D47/W47/24=0, "-", D47/W47/24),"-")</f>
        <v>-</v>
      </c>
    </row>
    <row r="48" spans="1:26" ht="42" customHeight="1" x14ac:dyDescent="0.3">
      <c r="A48" s="126">
        <v>15</v>
      </c>
      <c r="B48" s="127"/>
      <c r="C48" s="128" t="s">
        <v>196</v>
      </c>
      <c r="D48" s="129">
        <v>1000</v>
      </c>
      <c r="E48" s="130"/>
      <c r="F48" s="131"/>
      <c r="G48" s="132"/>
      <c r="H48" s="132"/>
      <c r="I48" s="133" t="s">
        <v>338</v>
      </c>
      <c r="J48" s="134"/>
      <c r="K48" s="132"/>
      <c r="L48" s="124"/>
      <c r="M48" s="124"/>
      <c r="N48" s="135"/>
      <c r="O48" s="134"/>
      <c r="P48" s="132"/>
      <c r="Q48" s="124"/>
      <c r="R48" s="124"/>
      <c r="S48" s="135"/>
      <c r="T48" s="134">
        <v>4</v>
      </c>
      <c r="U48" s="132">
        <v>20</v>
      </c>
      <c r="V48" s="132">
        <v>15</v>
      </c>
      <c r="W48" s="124">
        <f>IFERROR(U48/T48, "-")</f>
        <v>5</v>
      </c>
      <c r="X48" s="124">
        <f>IFERROR(V48/T48, "-")</f>
        <v>3.75</v>
      </c>
      <c r="Y48" s="124">
        <f>IFERROR(W48+X48, "-")</f>
        <v>8.75</v>
      </c>
      <c r="Z48" s="136">
        <f>IFERROR(IF(D48/W48/24=0, "-", D48/W48/24),"-")</f>
        <v>8.3333333333333339</v>
      </c>
    </row>
    <row r="49" spans="1:26" ht="42" customHeight="1" x14ac:dyDescent="0.3">
      <c r="A49" s="44">
        <v>15</v>
      </c>
      <c r="B49" s="45"/>
      <c r="C49" s="50" t="s">
        <v>381</v>
      </c>
      <c r="D49" s="19">
        <v>45000</v>
      </c>
      <c r="E49" s="21">
        <v>20</v>
      </c>
      <c r="F49" s="46"/>
      <c r="G49" s="47"/>
      <c r="H49" s="47"/>
      <c r="I49" s="83">
        <v>8</v>
      </c>
      <c r="J49" s="81">
        <v>70</v>
      </c>
      <c r="K49" s="47">
        <v>450</v>
      </c>
      <c r="L49" s="43">
        <f>IFERROR(J49/I49,"-")</f>
        <v>8.75</v>
      </c>
      <c r="M49" s="43">
        <f>IFERROR(K49/I49,"-")</f>
        <v>56.25</v>
      </c>
      <c r="N49" s="86">
        <f>IFERROR(L49+M49, "-")</f>
        <v>65</v>
      </c>
      <c r="O49" s="81">
        <v>75</v>
      </c>
      <c r="P49" s="47">
        <v>475</v>
      </c>
      <c r="Q49" s="43">
        <f>IFERROR(O49/I49, "-")</f>
        <v>9.375</v>
      </c>
      <c r="R49" s="43">
        <f>IFERROR(P49/I49, "-")</f>
        <v>59.375</v>
      </c>
      <c r="S49" s="86">
        <f>IFERROR(Q49+R49, "-")</f>
        <v>68.75</v>
      </c>
      <c r="T49" s="102" t="s">
        <v>421</v>
      </c>
      <c r="U49" s="103" t="s">
        <v>421</v>
      </c>
      <c r="V49" s="103" t="s">
        <v>421</v>
      </c>
      <c r="W49" s="43" t="str">
        <f>IFERROR(U49/T49, "-")</f>
        <v>-</v>
      </c>
      <c r="X49" s="43" t="str">
        <f>IFERROR(V49/T49, "-")</f>
        <v>-</v>
      </c>
      <c r="Y49" s="43" t="str">
        <f>IFERROR(W49+X49, "-")</f>
        <v>-</v>
      </c>
      <c r="Z49" s="87" t="str">
        <f>IFERROR(IF(D49/W49/24=0, "-", D49/W49/24),"-")</f>
        <v>-</v>
      </c>
    </row>
    <row r="50" spans="1:26" ht="42" customHeight="1" x14ac:dyDescent="0.3">
      <c r="A50" s="44">
        <v>15</v>
      </c>
      <c r="B50" s="45"/>
      <c r="C50" s="55" t="s">
        <v>331</v>
      </c>
      <c r="D50" s="19">
        <v>60000</v>
      </c>
      <c r="E50" s="21">
        <v>25</v>
      </c>
      <c r="F50" s="46"/>
      <c r="G50" s="47"/>
      <c r="H50" s="47"/>
      <c r="I50" s="83">
        <v>34</v>
      </c>
      <c r="J50" s="81">
        <v>630</v>
      </c>
      <c r="K50" s="47">
        <v>375</v>
      </c>
      <c r="L50" s="43">
        <f>IFERROR(J50/I50,"-")</f>
        <v>18.529411764705884</v>
      </c>
      <c r="M50" s="43">
        <f>IFERROR(K50/I50,"-")</f>
        <v>11.029411764705882</v>
      </c>
      <c r="N50" s="86">
        <f>IFERROR(L50+M50, "-")</f>
        <v>29.558823529411768</v>
      </c>
      <c r="O50" s="81">
        <v>820</v>
      </c>
      <c r="P50" s="47">
        <v>510</v>
      </c>
      <c r="Q50" s="43">
        <f>IFERROR(O50/I50, "-")</f>
        <v>24.117647058823529</v>
      </c>
      <c r="R50" s="43">
        <f>IFERROR(P50/I50, "-")</f>
        <v>15</v>
      </c>
      <c r="S50" s="86">
        <f>IFERROR(Q50+R50, "-")</f>
        <v>39.117647058823529</v>
      </c>
      <c r="T50" s="81">
        <v>48</v>
      </c>
      <c r="U50" s="47">
        <v>600</v>
      </c>
      <c r="V50" s="47">
        <v>320</v>
      </c>
      <c r="W50" s="43">
        <f>IFERROR(U50/T50, "-")</f>
        <v>12.5</v>
      </c>
      <c r="X50" s="43">
        <f>IFERROR(V50/T50, "-")</f>
        <v>6.666666666666667</v>
      </c>
      <c r="Y50" s="43">
        <f>IFERROR(W50+X50, "-")</f>
        <v>19.166666666666668</v>
      </c>
      <c r="Z50" s="87">
        <f>IFERROR(IF(D50/W50/24=0, "-", D50/W50/24),"-")</f>
        <v>200</v>
      </c>
    </row>
    <row r="51" spans="1:26" ht="42" customHeight="1" x14ac:dyDescent="0.3">
      <c r="A51" s="44">
        <v>15</v>
      </c>
      <c r="B51" s="45"/>
      <c r="C51" s="55" t="s">
        <v>192</v>
      </c>
      <c r="D51" s="19">
        <v>85000</v>
      </c>
      <c r="E51" s="21">
        <v>20</v>
      </c>
      <c r="F51" s="46"/>
      <c r="G51" s="47"/>
      <c r="H51" s="47"/>
      <c r="I51" s="140" t="s">
        <v>421</v>
      </c>
      <c r="J51" s="102" t="s">
        <v>421</v>
      </c>
      <c r="K51" s="103" t="s">
        <v>421</v>
      </c>
      <c r="L51" s="43" t="str">
        <f>IFERROR(J51/I51,"-")</f>
        <v>-</v>
      </c>
      <c r="M51" s="43" t="str">
        <f>IFERROR(K51/I51,"-")</f>
        <v>-</v>
      </c>
      <c r="N51" s="86" t="str">
        <f>IFERROR(L51+M51, "-")</f>
        <v>-</v>
      </c>
      <c r="O51" s="102" t="s">
        <v>421</v>
      </c>
      <c r="P51" s="103" t="s">
        <v>421</v>
      </c>
      <c r="Q51" s="43" t="str">
        <f>IFERROR(O51/I51, "-")</f>
        <v>-</v>
      </c>
      <c r="R51" s="43" t="str">
        <f>IFERROR(P51/I51, "-")</f>
        <v>-</v>
      </c>
      <c r="S51" s="86" t="str">
        <f>IFERROR(Q51+R51, "-")</f>
        <v>-</v>
      </c>
      <c r="T51" s="102" t="s">
        <v>421</v>
      </c>
      <c r="U51" s="103" t="s">
        <v>421</v>
      </c>
      <c r="V51" s="103" t="s">
        <v>421</v>
      </c>
      <c r="W51" s="43" t="str">
        <f>IFERROR(U51/T51, "-")</f>
        <v>-</v>
      </c>
      <c r="X51" s="43" t="str">
        <f>IFERROR(V51/T51, "-")</f>
        <v>-</v>
      </c>
      <c r="Y51" s="43" t="str">
        <f>IFERROR(W51+X51, "-")</f>
        <v>-</v>
      </c>
      <c r="Z51" s="87" t="str">
        <f>IFERROR(IF(D51/W51/24=0, "-", D51/W51/24),"-")</f>
        <v>-</v>
      </c>
    </row>
    <row r="52" spans="1:26" ht="42" customHeight="1" x14ac:dyDescent="0.3">
      <c r="A52" s="44">
        <v>15</v>
      </c>
      <c r="B52" s="45"/>
      <c r="C52" s="50" t="s">
        <v>399</v>
      </c>
      <c r="D52" s="19"/>
      <c r="E52" s="21">
        <v>45</v>
      </c>
      <c r="F52" s="46"/>
      <c r="G52" s="47"/>
      <c r="H52" s="47"/>
      <c r="I52" s="83"/>
      <c r="J52" s="81">
        <v>565</v>
      </c>
      <c r="K52" s="47">
        <v>2170</v>
      </c>
      <c r="L52" s="43" t="str">
        <f>IFERROR(J52/I52,"-")</f>
        <v>-</v>
      </c>
      <c r="M52" s="43" t="str">
        <f>IFERROR(K52/I52,"-")</f>
        <v>-</v>
      </c>
      <c r="N52" s="86" t="str">
        <f>IFERROR(L52+M52, "-")</f>
        <v>-</v>
      </c>
      <c r="O52" s="102" t="s">
        <v>421</v>
      </c>
      <c r="P52" s="103" t="s">
        <v>421</v>
      </c>
      <c r="Q52" s="43" t="str">
        <f>IFERROR(O52/I52, "-")</f>
        <v>-</v>
      </c>
      <c r="R52" s="43" t="str">
        <f>IFERROR(P52/I52, "-")</f>
        <v>-</v>
      </c>
      <c r="S52" s="86" t="str">
        <f>IFERROR(Q52+R52, "-")</f>
        <v>-</v>
      </c>
      <c r="T52" s="102" t="s">
        <v>421</v>
      </c>
      <c r="U52" s="103" t="s">
        <v>421</v>
      </c>
      <c r="V52" s="103" t="s">
        <v>421</v>
      </c>
      <c r="W52" s="43" t="str">
        <f>IFERROR(U52/T52, "-")</f>
        <v>-</v>
      </c>
      <c r="X52" s="43" t="str">
        <f>IFERROR(V52/T52, "-")</f>
        <v>-</v>
      </c>
      <c r="Y52" s="43" t="str">
        <f>IFERROR(W52+X52, "-")</f>
        <v>-</v>
      </c>
      <c r="Z52" s="87" t="str">
        <f>IFERROR(IF(D52/W52/24=0, "-", D52/W52/24),"-")</f>
        <v>-</v>
      </c>
    </row>
    <row r="53" spans="1:26" ht="42" customHeight="1" x14ac:dyDescent="0.3">
      <c r="A53" s="44">
        <v>14</v>
      </c>
      <c r="B53" s="45"/>
      <c r="C53" s="50" t="s">
        <v>369</v>
      </c>
      <c r="D53" s="19">
        <v>15000</v>
      </c>
      <c r="E53" s="21"/>
      <c r="F53" s="46"/>
      <c r="G53" s="47"/>
      <c r="H53" s="47"/>
      <c r="I53" s="83">
        <v>20</v>
      </c>
      <c r="J53" s="81">
        <v>175</v>
      </c>
      <c r="K53" s="47">
        <v>70</v>
      </c>
      <c r="L53" s="43">
        <f>IFERROR(J53/I53,"-")</f>
        <v>8.75</v>
      </c>
      <c r="M53" s="43">
        <f>IFERROR(K53/I53,"-")</f>
        <v>3.5</v>
      </c>
      <c r="N53" s="86">
        <f>IFERROR(L53+M53, "-")</f>
        <v>12.25</v>
      </c>
      <c r="O53" s="81">
        <v>350</v>
      </c>
      <c r="P53" s="47">
        <v>140</v>
      </c>
      <c r="Q53" s="43">
        <f>IFERROR(O53/I53, "-")</f>
        <v>17.5</v>
      </c>
      <c r="R53" s="43">
        <f>IFERROR(P53/I53, "-")</f>
        <v>7</v>
      </c>
      <c r="S53" s="86">
        <f>IFERROR(Q53+R53, "-")</f>
        <v>24.5</v>
      </c>
      <c r="T53" s="102" t="s">
        <v>421</v>
      </c>
      <c r="U53" s="103" t="s">
        <v>421</v>
      </c>
      <c r="V53" s="103" t="s">
        <v>421</v>
      </c>
      <c r="W53" s="43" t="str">
        <f>IFERROR(U53/T53, "-")</f>
        <v>-</v>
      </c>
      <c r="X53" s="43" t="str">
        <f>IFERROR(V53/T53, "-")</f>
        <v>-</v>
      </c>
      <c r="Y53" s="43" t="str">
        <f>IFERROR(W53+X53, "-")</f>
        <v>-</v>
      </c>
      <c r="Z53" s="87" t="str">
        <f>IFERROR(IF(D53/W53/24=0, "-", D53/W53/24),"-")</f>
        <v>-</v>
      </c>
    </row>
    <row r="54" spans="1:26" ht="42" customHeight="1" x14ac:dyDescent="0.3">
      <c r="A54" s="44">
        <v>14</v>
      </c>
      <c r="B54" s="45"/>
      <c r="C54" s="50" t="s">
        <v>384</v>
      </c>
      <c r="D54" s="19">
        <v>70000</v>
      </c>
      <c r="E54" s="21">
        <v>25</v>
      </c>
      <c r="F54" s="46"/>
      <c r="G54" s="47"/>
      <c r="H54" s="47"/>
      <c r="I54" s="83">
        <v>36</v>
      </c>
      <c r="J54" s="81">
        <v>900</v>
      </c>
      <c r="K54" s="47">
        <v>1080</v>
      </c>
      <c r="L54" s="43">
        <f>IFERROR(J54/I54,"-")</f>
        <v>25</v>
      </c>
      <c r="M54" s="43">
        <f>IFERROR(K54/I54,"-")</f>
        <v>30</v>
      </c>
      <c r="N54" s="86">
        <f>IFERROR(L54+M54, "-")</f>
        <v>55</v>
      </c>
      <c r="O54" s="81">
        <v>900</v>
      </c>
      <c r="P54" s="47">
        <v>1080</v>
      </c>
      <c r="Q54" s="43">
        <f>IFERROR(O54/I54, "-")</f>
        <v>25</v>
      </c>
      <c r="R54" s="43">
        <f>IFERROR(P54/I54, "-")</f>
        <v>30</v>
      </c>
      <c r="S54" s="86">
        <f>IFERROR(Q54+R54, "-")</f>
        <v>55</v>
      </c>
      <c r="T54" s="102" t="s">
        <v>421</v>
      </c>
      <c r="U54" s="103" t="s">
        <v>421</v>
      </c>
      <c r="V54" s="103" t="s">
        <v>421</v>
      </c>
      <c r="W54" s="43" t="str">
        <f>IFERROR(U54/T54, "-")</f>
        <v>-</v>
      </c>
      <c r="X54" s="43" t="str">
        <f>IFERROR(V54/T54, "-")</f>
        <v>-</v>
      </c>
      <c r="Y54" s="43" t="str">
        <f>IFERROR(W54+X54, "-")</f>
        <v>-</v>
      </c>
      <c r="Z54" s="87" t="str">
        <f>IFERROR(IF(D54/W54/24=0, "-", D54/W54/24),"-")</f>
        <v>-</v>
      </c>
    </row>
    <row r="55" spans="1:26" ht="42" customHeight="1" x14ac:dyDescent="0.3">
      <c r="A55" s="44">
        <v>14</v>
      </c>
      <c r="B55" s="45"/>
      <c r="C55" s="50" t="s">
        <v>358</v>
      </c>
      <c r="D55" s="19">
        <v>175000</v>
      </c>
      <c r="E55" s="21">
        <v>25</v>
      </c>
      <c r="F55" s="46"/>
      <c r="G55" s="47">
        <v>5</v>
      </c>
      <c r="H55" s="47"/>
      <c r="I55" s="83">
        <v>18</v>
      </c>
      <c r="J55" s="81">
        <v>160</v>
      </c>
      <c r="K55" s="47">
        <v>1105</v>
      </c>
      <c r="L55" s="43">
        <f>IFERROR(J55/I55,"-")</f>
        <v>8.8888888888888893</v>
      </c>
      <c r="M55" s="43">
        <f>IFERROR(K55/I55,"-")</f>
        <v>61.388888888888886</v>
      </c>
      <c r="N55" s="86">
        <f>IFERROR(L55+M55, "-")</f>
        <v>70.277777777777771</v>
      </c>
      <c r="O55" s="81">
        <v>215</v>
      </c>
      <c r="P55" s="47">
        <v>1475</v>
      </c>
      <c r="Q55" s="43">
        <f>IFERROR(O55/I55, "-")</f>
        <v>11.944444444444445</v>
      </c>
      <c r="R55" s="43">
        <f>IFERROR(P55/I55, "-")</f>
        <v>81.944444444444443</v>
      </c>
      <c r="S55" s="86">
        <f>IFERROR(Q55+R55, "-")</f>
        <v>93.888888888888886</v>
      </c>
      <c r="T55" s="81">
        <v>30</v>
      </c>
      <c r="U55" s="47">
        <v>145</v>
      </c>
      <c r="V55" s="47">
        <v>995</v>
      </c>
      <c r="W55" s="43">
        <f>IFERROR(U55/T55, "-")</f>
        <v>4.833333333333333</v>
      </c>
      <c r="X55" s="43">
        <f>IFERROR(V55/T55, "-")</f>
        <v>33.166666666666664</v>
      </c>
      <c r="Y55" s="43">
        <f>IFERROR(W55+X55, "-")</f>
        <v>38</v>
      </c>
      <c r="Z55" s="87">
        <f>IFERROR(IF(D55/W55/24=0, "-", D55/W55/24),"-")</f>
        <v>1508.6206896551723</v>
      </c>
    </row>
    <row r="56" spans="1:26" ht="42" customHeight="1" x14ac:dyDescent="0.3">
      <c r="A56" s="70">
        <v>13</v>
      </c>
      <c r="B56" s="71"/>
      <c r="C56" s="72" t="s">
        <v>362</v>
      </c>
      <c r="D56" s="62">
        <v>30000</v>
      </c>
      <c r="E56" s="58">
        <v>20</v>
      </c>
      <c r="F56" s="73"/>
      <c r="G56" s="74"/>
      <c r="H56" s="74"/>
      <c r="I56" s="105">
        <v>28</v>
      </c>
      <c r="J56" s="106">
        <v>375</v>
      </c>
      <c r="K56" s="74">
        <v>450</v>
      </c>
      <c r="L56" s="67">
        <f>IFERROR(J56/I56,"-")</f>
        <v>13.392857142857142</v>
      </c>
      <c r="M56" s="67">
        <f>IFERROR(K56/I56,"-")</f>
        <v>16.071428571428573</v>
      </c>
      <c r="N56" s="97">
        <f>IFERROR(L56+M56, "-")</f>
        <v>29.464285714285715</v>
      </c>
      <c r="O56" s="106">
        <v>490</v>
      </c>
      <c r="P56" s="74">
        <v>620</v>
      </c>
      <c r="Q56" s="67">
        <f>IFERROR(O56/I56, "-")</f>
        <v>17.5</v>
      </c>
      <c r="R56" s="67">
        <f>IFERROR(P56/I56, "-")</f>
        <v>22.142857142857142</v>
      </c>
      <c r="S56" s="97">
        <f>IFERROR(Q56+R56, "-")</f>
        <v>39.642857142857139</v>
      </c>
      <c r="T56" s="102" t="s">
        <v>421</v>
      </c>
      <c r="U56" s="103" t="s">
        <v>421</v>
      </c>
      <c r="V56" s="103" t="s">
        <v>421</v>
      </c>
      <c r="W56" s="67" t="str">
        <f>IFERROR(U56/T56, "-")</f>
        <v>-</v>
      </c>
      <c r="X56" s="67" t="str">
        <f>IFERROR(V56/T56, "-")</f>
        <v>-</v>
      </c>
      <c r="Y56" s="67" t="str">
        <f>IFERROR(W56+X56, "-")</f>
        <v>-</v>
      </c>
      <c r="Z56" s="107" t="str">
        <f>IFERROR(IF(D56/W56/24=0, "-", D56/W56/24),"-")</f>
        <v>-</v>
      </c>
    </row>
    <row r="57" spans="1:26" ht="42" customHeight="1" x14ac:dyDescent="0.3">
      <c r="A57" s="44">
        <v>13</v>
      </c>
      <c r="B57" s="45"/>
      <c r="C57" s="50" t="s">
        <v>364</v>
      </c>
      <c r="D57" s="19">
        <v>45000</v>
      </c>
      <c r="E57" s="21">
        <v>20</v>
      </c>
      <c r="F57" s="46"/>
      <c r="G57" s="47"/>
      <c r="H57" s="47"/>
      <c r="I57" s="83">
        <v>17</v>
      </c>
      <c r="J57" s="81">
        <v>550</v>
      </c>
      <c r="K57" s="47">
        <v>305</v>
      </c>
      <c r="L57" s="43">
        <f>IFERROR(J57/I57,"-")</f>
        <v>32.352941176470587</v>
      </c>
      <c r="M57" s="43">
        <f>IFERROR(K57/I57,"-")</f>
        <v>17.941176470588236</v>
      </c>
      <c r="N57" s="86">
        <f>IFERROR(L57+M57, "-")</f>
        <v>50.294117647058826</v>
      </c>
      <c r="O57" s="102" t="s">
        <v>421</v>
      </c>
      <c r="P57" s="103" t="s">
        <v>421</v>
      </c>
      <c r="Q57" s="43" t="str">
        <f>IFERROR(O57/I57, "-")</f>
        <v>-</v>
      </c>
      <c r="R57" s="43" t="str">
        <f>IFERROR(P57/I57, "-")</f>
        <v>-</v>
      </c>
      <c r="S57" s="86" t="str">
        <f>IFERROR(Q57+R57, "-")</f>
        <v>-</v>
      </c>
      <c r="T57" s="102" t="s">
        <v>421</v>
      </c>
      <c r="U57" s="103" t="s">
        <v>421</v>
      </c>
      <c r="V57" s="103" t="s">
        <v>421</v>
      </c>
      <c r="W57" s="43" t="str">
        <f>IFERROR(U57/T57, "-")</f>
        <v>-</v>
      </c>
      <c r="X57" s="43" t="str">
        <f>IFERROR(V57/T57, "-")</f>
        <v>-</v>
      </c>
      <c r="Y57" s="43" t="str">
        <f>IFERROR(W57+X57, "-")</f>
        <v>-</v>
      </c>
      <c r="Z57" s="87" t="str">
        <f>IFERROR(IF(D57/W57/24=0, "-", D57/W57/24),"-")</f>
        <v>-</v>
      </c>
    </row>
    <row r="58" spans="1:26" ht="42" customHeight="1" x14ac:dyDescent="0.3">
      <c r="A58" s="70">
        <v>13</v>
      </c>
      <c r="B58" s="71"/>
      <c r="C58" s="72" t="s">
        <v>387</v>
      </c>
      <c r="D58" s="62">
        <v>50000</v>
      </c>
      <c r="E58" s="58">
        <v>20</v>
      </c>
      <c r="F58" s="73"/>
      <c r="G58" s="74"/>
      <c r="H58" s="74"/>
      <c r="I58" s="105">
        <v>25</v>
      </c>
      <c r="J58" s="106">
        <v>385</v>
      </c>
      <c r="K58" s="74">
        <v>515</v>
      </c>
      <c r="L58" s="67">
        <f>IFERROR(J58/I58,"-")</f>
        <v>15.4</v>
      </c>
      <c r="M58" s="67">
        <f>IFERROR(K58/I58,"-")</f>
        <v>20.6</v>
      </c>
      <c r="N58" s="97">
        <f>IFERROR(L58+M58, "-")</f>
        <v>36</v>
      </c>
      <c r="O58" s="106">
        <v>515</v>
      </c>
      <c r="P58" s="74">
        <v>685</v>
      </c>
      <c r="Q58" s="67">
        <f>IFERROR(O58/I58, "-")</f>
        <v>20.6</v>
      </c>
      <c r="R58" s="67">
        <f>IFERROR(P58/I58, "-")</f>
        <v>27.4</v>
      </c>
      <c r="S58" s="97">
        <f>IFERROR(Q58+R58, "-")</f>
        <v>48</v>
      </c>
      <c r="T58" s="102" t="s">
        <v>421</v>
      </c>
      <c r="U58" s="103" t="s">
        <v>421</v>
      </c>
      <c r="V58" s="103" t="s">
        <v>421</v>
      </c>
      <c r="W58" s="67" t="str">
        <f>IFERROR(U58/T58, "-")</f>
        <v>-</v>
      </c>
      <c r="X58" s="67" t="str">
        <f>IFERROR(V58/T58, "-")</f>
        <v>-</v>
      </c>
      <c r="Y58" s="67" t="str">
        <f>IFERROR(W58+X58, "-")</f>
        <v>-</v>
      </c>
      <c r="Z58" s="107" t="str">
        <f>IFERROR(IF(D58/W58/24=0, "-", D58/W58/24),"-")</f>
        <v>-</v>
      </c>
    </row>
    <row r="59" spans="1:26" ht="42" customHeight="1" x14ac:dyDescent="0.3">
      <c r="A59" s="44">
        <v>12</v>
      </c>
      <c r="B59" s="45"/>
      <c r="C59" s="50" t="s">
        <v>366</v>
      </c>
      <c r="D59" s="19">
        <v>10000</v>
      </c>
      <c r="E59" s="21">
        <v>16</v>
      </c>
      <c r="F59" s="46"/>
      <c r="G59" s="47"/>
      <c r="H59" s="47"/>
      <c r="I59" s="83">
        <v>15</v>
      </c>
      <c r="J59" s="81">
        <v>150</v>
      </c>
      <c r="K59" s="47">
        <v>60</v>
      </c>
      <c r="L59" s="43">
        <f>IFERROR(J59/I59,"-")</f>
        <v>10</v>
      </c>
      <c r="M59" s="43">
        <f>IFERROR(K59/I59,"-")</f>
        <v>4</v>
      </c>
      <c r="N59" s="86">
        <f>IFERROR(L59+M59, "-")</f>
        <v>14</v>
      </c>
      <c r="O59" s="81">
        <v>300</v>
      </c>
      <c r="P59" s="47">
        <v>120</v>
      </c>
      <c r="Q59" s="43">
        <f>IFERROR(O59/I59, "-")</f>
        <v>20</v>
      </c>
      <c r="R59" s="43">
        <f>IFERROR(P59/I59, "-")</f>
        <v>8</v>
      </c>
      <c r="S59" s="86">
        <f>IFERROR(Q59+R59, "-")</f>
        <v>28</v>
      </c>
      <c r="T59" s="81">
        <v>17</v>
      </c>
      <c r="U59" s="47">
        <v>150</v>
      </c>
      <c r="V59" s="47">
        <v>55</v>
      </c>
      <c r="W59" s="43">
        <f>IFERROR(U59/T59, "-")</f>
        <v>8.8235294117647065</v>
      </c>
      <c r="X59" s="43">
        <f>IFERROR(V59/T59, "-")</f>
        <v>3.2352941176470589</v>
      </c>
      <c r="Y59" s="43">
        <f>IFERROR(W59+X59, "-")</f>
        <v>12.058823529411764</v>
      </c>
      <c r="Z59" s="87">
        <f>IFERROR(IF(D59/W59/24=0, "-", D59/W59/24),"-")</f>
        <v>47.222222222222221</v>
      </c>
    </row>
    <row r="60" spans="1:26" ht="42" customHeight="1" x14ac:dyDescent="0.3">
      <c r="A60" s="44">
        <v>12</v>
      </c>
      <c r="B60" s="45"/>
      <c r="C60" s="50" t="s">
        <v>372</v>
      </c>
      <c r="D60" s="19">
        <v>18000</v>
      </c>
      <c r="E60" s="21">
        <v>12</v>
      </c>
      <c r="F60" s="46"/>
      <c r="G60" s="47"/>
      <c r="H60" s="47"/>
      <c r="I60" s="83">
        <v>5</v>
      </c>
      <c r="J60" s="81">
        <v>115</v>
      </c>
      <c r="K60" s="47">
        <v>80</v>
      </c>
      <c r="L60" s="43">
        <f>IFERROR(J60/I60,"-")</f>
        <v>23</v>
      </c>
      <c r="M60" s="43">
        <f>IFERROR(K60/I60,"-")</f>
        <v>16</v>
      </c>
      <c r="N60" s="86">
        <f>IFERROR(L60+M60, "-")</f>
        <v>39</v>
      </c>
      <c r="O60" s="81">
        <v>160</v>
      </c>
      <c r="P60" s="47">
        <v>120</v>
      </c>
      <c r="Q60" s="43">
        <f>IFERROR(O60/I60, "-")</f>
        <v>32</v>
      </c>
      <c r="R60" s="43">
        <f>IFERROR(P60/I60, "-")</f>
        <v>24</v>
      </c>
      <c r="S60" s="86">
        <f>IFERROR(Q60+R60, "-")</f>
        <v>56</v>
      </c>
      <c r="T60" s="102" t="s">
        <v>421</v>
      </c>
      <c r="U60" s="103" t="s">
        <v>421</v>
      </c>
      <c r="V60" s="103" t="s">
        <v>421</v>
      </c>
      <c r="W60" s="43" t="str">
        <f>IFERROR(U60/T60, "-")</f>
        <v>-</v>
      </c>
      <c r="X60" s="43" t="str">
        <f>IFERROR(V60/T60, "-")</f>
        <v>-</v>
      </c>
      <c r="Y60" s="43" t="str">
        <f>IFERROR(W60+X60, "-")</f>
        <v>-</v>
      </c>
      <c r="Z60" s="87" t="str">
        <f>IFERROR(IF(D60/W60/24=0, "-", D60/W60/24),"-")</f>
        <v>-</v>
      </c>
    </row>
    <row r="61" spans="1:26" ht="42" customHeight="1" x14ac:dyDescent="0.3">
      <c r="A61" s="44">
        <v>12</v>
      </c>
      <c r="B61" s="45"/>
      <c r="C61" s="50" t="s">
        <v>426</v>
      </c>
      <c r="D61" s="19"/>
      <c r="E61" s="21"/>
      <c r="F61" s="46">
        <v>0.99</v>
      </c>
      <c r="G61" s="47">
        <v>0</v>
      </c>
      <c r="H61" s="47">
        <v>0</v>
      </c>
      <c r="I61" s="83">
        <v>18</v>
      </c>
      <c r="J61" s="81">
        <v>715</v>
      </c>
      <c r="K61" s="47">
        <v>615</v>
      </c>
      <c r="L61" s="43">
        <f>IFERROR(J61/I61,"-")</f>
        <v>39.722222222222221</v>
      </c>
      <c r="M61" s="43">
        <f>IFERROR(K61/I61,"-")</f>
        <v>34.166666666666664</v>
      </c>
      <c r="N61" s="86">
        <f>IFERROR(L61+M61, "-")</f>
        <v>73.888888888888886</v>
      </c>
      <c r="O61" s="81">
        <v>950</v>
      </c>
      <c r="P61" s="47">
        <v>820</v>
      </c>
      <c r="Q61" s="43">
        <f>IFERROR(O61/I61, "-")</f>
        <v>52.777777777777779</v>
      </c>
      <c r="R61" s="43">
        <f>IFERROR(P61/I61, "-")</f>
        <v>45.555555555555557</v>
      </c>
      <c r="S61" s="86">
        <f>IFERROR(Q61+R61, "-")</f>
        <v>98.333333333333343</v>
      </c>
      <c r="T61" s="81">
        <v>30</v>
      </c>
      <c r="U61" s="103" t="s">
        <v>421</v>
      </c>
      <c r="V61" s="103" t="s">
        <v>421</v>
      </c>
      <c r="W61" s="43" t="str">
        <f>IFERROR(U61/T61, "-")</f>
        <v>-</v>
      </c>
      <c r="X61" s="43" t="str">
        <f>IFERROR(V61/T61, "-")</f>
        <v>-</v>
      </c>
      <c r="Y61" s="43" t="str">
        <f>IFERROR(W61+X61, "-")</f>
        <v>-</v>
      </c>
      <c r="Z61" s="87" t="str">
        <f>IFERROR(IF(D61/W61/24=0, "-", D61/W61/24),"-")</f>
        <v>-</v>
      </c>
    </row>
    <row r="62" spans="1:26" ht="42" customHeight="1" x14ac:dyDescent="0.3">
      <c r="A62" s="44">
        <v>12</v>
      </c>
      <c r="B62" s="45"/>
      <c r="C62" s="50" t="s">
        <v>403</v>
      </c>
      <c r="D62" s="19"/>
      <c r="E62" s="21">
        <v>20</v>
      </c>
      <c r="F62" s="46"/>
      <c r="G62" s="47"/>
      <c r="H62" s="47"/>
      <c r="I62" s="83">
        <v>72</v>
      </c>
      <c r="J62" s="81">
        <v>825</v>
      </c>
      <c r="K62" s="47">
        <v>1075</v>
      </c>
      <c r="L62" s="43">
        <f>IFERROR(J62/I62,"-")</f>
        <v>11.458333333333334</v>
      </c>
      <c r="M62" s="43">
        <f>IFERROR(K62/I62,"-")</f>
        <v>14.930555555555555</v>
      </c>
      <c r="N62" s="86">
        <f>IFERROR(L62+M62, "-")</f>
        <v>26.388888888888889</v>
      </c>
      <c r="O62" s="102" t="s">
        <v>421</v>
      </c>
      <c r="P62" s="103" t="s">
        <v>421</v>
      </c>
      <c r="Q62" s="43" t="str">
        <f>IFERROR(O62/I62, "-")</f>
        <v>-</v>
      </c>
      <c r="R62" s="43" t="str">
        <f>IFERROR(P62/I62, "-")</f>
        <v>-</v>
      </c>
      <c r="S62" s="86" t="str">
        <f>IFERROR(Q62+R62, "-")</f>
        <v>-</v>
      </c>
      <c r="T62" s="102" t="s">
        <v>421</v>
      </c>
      <c r="U62" s="103" t="s">
        <v>421</v>
      </c>
      <c r="V62" s="103" t="s">
        <v>421</v>
      </c>
      <c r="W62" s="43" t="str">
        <f>IFERROR(U62/T62, "-")</f>
        <v>-</v>
      </c>
      <c r="X62" s="43" t="str">
        <f>IFERROR(V62/T62, "-")</f>
        <v>-</v>
      </c>
      <c r="Y62" s="43" t="str">
        <f>IFERROR(W62+X62, "-")</f>
        <v>-</v>
      </c>
      <c r="Z62" s="87" t="str">
        <f>IFERROR(IF(D62/W62/24=0, "-", D62/W62/24),"-")</f>
        <v>-</v>
      </c>
    </row>
    <row r="63" spans="1:26" ht="42" customHeight="1" x14ac:dyDescent="0.3">
      <c r="A63" s="44">
        <v>11</v>
      </c>
      <c r="B63" s="45"/>
      <c r="C63" s="50" t="s">
        <v>378</v>
      </c>
      <c r="D63" s="19">
        <v>9500</v>
      </c>
      <c r="E63" s="21"/>
      <c r="F63" s="46"/>
      <c r="G63" s="47"/>
      <c r="H63" s="47"/>
      <c r="I63" s="83">
        <v>18</v>
      </c>
      <c r="J63" s="81">
        <v>130</v>
      </c>
      <c r="K63" s="47">
        <v>55</v>
      </c>
      <c r="L63" s="43">
        <f>IFERROR(J63/I63,"-")</f>
        <v>7.2222222222222223</v>
      </c>
      <c r="M63" s="43">
        <f>IFERROR(K63/I63,"-")</f>
        <v>3.0555555555555554</v>
      </c>
      <c r="N63" s="86">
        <f>IFERROR(L63+M63, "-")</f>
        <v>10.277777777777779</v>
      </c>
      <c r="O63" s="81">
        <v>275</v>
      </c>
      <c r="P63" s="47">
        <v>110</v>
      </c>
      <c r="Q63" s="43">
        <f>IFERROR(O63/I63, "-")</f>
        <v>15.277777777777779</v>
      </c>
      <c r="R63" s="43">
        <f>IFERROR(P63/I63, "-")</f>
        <v>6.1111111111111107</v>
      </c>
      <c r="S63" s="86">
        <f>IFERROR(Q63+R63, "-")</f>
        <v>21.388888888888889</v>
      </c>
      <c r="T63" s="81">
        <v>20</v>
      </c>
      <c r="U63" s="47">
        <v>115</v>
      </c>
      <c r="V63" s="47">
        <v>65</v>
      </c>
      <c r="W63" s="43">
        <f>IFERROR(U63/T63, "-")</f>
        <v>5.75</v>
      </c>
      <c r="X63" s="43">
        <f>IFERROR(V63/T63, "-")</f>
        <v>3.25</v>
      </c>
      <c r="Y63" s="43">
        <f>IFERROR(W63+X63, "-")</f>
        <v>9</v>
      </c>
      <c r="Z63" s="87">
        <f>IFERROR(IF(D63/W63/24=0, "-", D63/W63/24),"-")</f>
        <v>68.840579710144922</v>
      </c>
    </row>
    <row r="64" spans="1:26" ht="42" customHeight="1" x14ac:dyDescent="0.3">
      <c r="A64" s="44">
        <v>11</v>
      </c>
      <c r="B64" s="45"/>
      <c r="C64" s="50" t="s">
        <v>194</v>
      </c>
      <c r="D64" s="19">
        <v>40000</v>
      </c>
      <c r="E64" s="21">
        <v>20</v>
      </c>
      <c r="F64" s="46"/>
      <c r="G64" s="47"/>
      <c r="H64" s="47"/>
      <c r="I64" s="83">
        <v>2</v>
      </c>
      <c r="J64" s="81">
        <v>70</v>
      </c>
      <c r="K64" s="47">
        <v>35</v>
      </c>
      <c r="L64" s="43">
        <f>IFERROR(J64/I64,"-")</f>
        <v>35</v>
      </c>
      <c r="M64" s="43">
        <f>IFERROR(K64/I64,"-")</f>
        <v>17.5</v>
      </c>
      <c r="N64" s="86">
        <f>IFERROR(L64+M64, "-")</f>
        <v>52.5</v>
      </c>
      <c r="O64" s="81">
        <v>100</v>
      </c>
      <c r="P64" s="47">
        <v>50</v>
      </c>
      <c r="Q64" s="43">
        <f>IFERROR(O64/I64, "-")</f>
        <v>50</v>
      </c>
      <c r="R64" s="43">
        <f>IFERROR(P64/I64, "-")</f>
        <v>25</v>
      </c>
      <c r="S64" s="86">
        <f>IFERROR(Q64+R64, "-")</f>
        <v>75</v>
      </c>
      <c r="T64" s="81">
        <v>6</v>
      </c>
      <c r="U64" s="47">
        <v>65</v>
      </c>
      <c r="V64" s="47">
        <v>30</v>
      </c>
      <c r="W64" s="43">
        <f>IFERROR(U64/T64, "-")</f>
        <v>10.833333333333334</v>
      </c>
      <c r="X64" s="43">
        <f>IFERROR(V64/T64, "-")</f>
        <v>5</v>
      </c>
      <c r="Y64" s="43">
        <f>IFERROR(W64+X64, "-")</f>
        <v>15.833333333333334</v>
      </c>
      <c r="Z64" s="87">
        <f>IFERROR(IF(D64/W64/24=0, "-", D64/W64/24),"-")</f>
        <v>153.84615384615384</v>
      </c>
    </row>
    <row r="65" spans="1:26" ht="42" customHeight="1" x14ac:dyDescent="0.3">
      <c r="A65" s="70">
        <v>11</v>
      </c>
      <c r="B65" s="71"/>
      <c r="C65" s="72" t="s">
        <v>386</v>
      </c>
      <c r="D65" s="62">
        <v>45000</v>
      </c>
      <c r="E65" s="58">
        <v>20</v>
      </c>
      <c r="F65" s="73"/>
      <c r="G65" s="74"/>
      <c r="H65" s="74"/>
      <c r="I65" s="152" t="s">
        <v>421</v>
      </c>
      <c r="J65" s="106">
        <v>80</v>
      </c>
      <c r="K65" s="74">
        <v>215</v>
      </c>
      <c r="L65" s="67" t="str">
        <f>IFERROR(J65/I65,"-")</f>
        <v>-</v>
      </c>
      <c r="M65" s="67" t="str">
        <f>IFERROR(K65/I65,"-")</f>
        <v>-</v>
      </c>
      <c r="N65" s="97" t="str">
        <f>IFERROR(L65+M65, "-")</f>
        <v>-</v>
      </c>
      <c r="O65" s="138" t="s">
        <v>421</v>
      </c>
      <c r="P65" s="139" t="s">
        <v>421</v>
      </c>
      <c r="Q65" s="67" t="str">
        <f>IFERROR(O65/I65, "-")</f>
        <v>-</v>
      </c>
      <c r="R65" s="67" t="str">
        <f>IFERROR(P65/I65, "-")</f>
        <v>-</v>
      </c>
      <c r="S65" s="97" t="str">
        <f>IFERROR(Q65+R65, "-")</f>
        <v>-</v>
      </c>
      <c r="T65" s="102" t="s">
        <v>421</v>
      </c>
      <c r="U65" s="103" t="s">
        <v>421</v>
      </c>
      <c r="V65" s="103" t="s">
        <v>421</v>
      </c>
      <c r="W65" s="67" t="str">
        <f>IFERROR(U65/T65, "-")</f>
        <v>-</v>
      </c>
      <c r="X65" s="67" t="str">
        <f>IFERROR(V65/T65, "-")</f>
        <v>-</v>
      </c>
      <c r="Y65" s="67" t="str">
        <f>IFERROR(W65+X65, "-")</f>
        <v>-</v>
      </c>
      <c r="Z65" s="107" t="str">
        <f>IFERROR(IF(D65/W65/24=0, "-", D65/W65/24),"-")</f>
        <v>-</v>
      </c>
    </row>
    <row r="66" spans="1:26" ht="42" customHeight="1" x14ac:dyDescent="0.3">
      <c r="A66" s="44">
        <v>11</v>
      </c>
      <c r="B66" s="45"/>
      <c r="C66" s="50" t="s">
        <v>380</v>
      </c>
      <c r="D66" s="19">
        <v>80000</v>
      </c>
      <c r="E66" s="21">
        <v>25</v>
      </c>
      <c r="F66" s="46"/>
      <c r="G66" s="47">
        <v>6</v>
      </c>
      <c r="H66" s="47">
        <v>8000</v>
      </c>
      <c r="I66" s="83">
        <v>30</v>
      </c>
      <c r="J66" s="81">
        <v>940</v>
      </c>
      <c r="K66" s="47">
        <v>320</v>
      </c>
      <c r="L66" s="43">
        <f>IFERROR(J66/I66,"-")</f>
        <v>31.333333333333332</v>
      </c>
      <c r="M66" s="43">
        <f>IFERROR(K66/I66,"-")</f>
        <v>10.666666666666666</v>
      </c>
      <c r="N66" s="86">
        <f>IFERROR(L66+M66, "-")</f>
        <v>42</v>
      </c>
      <c r="O66" s="81">
        <v>1250</v>
      </c>
      <c r="P66" s="47">
        <v>425</v>
      </c>
      <c r="Q66" s="43">
        <f>IFERROR(O66/I66, "-")</f>
        <v>41.666666666666664</v>
      </c>
      <c r="R66" s="43">
        <f>IFERROR(P66/I66, "-")</f>
        <v>14.166666666666666</v>
      </c>
      <c r="S66" s="86">
        <f>IFERROR(Q66+R66, "-")</f>
        <v>55.833333333333329</v>
      </c>
      <c r="T66" s="81">
        <v>48</v>
      </c>
      <c r="U66" s="47">
        <v>845</v>
      </c>
      <c r="V66" s="47">
        <v>290</v>
      </c>
      <c r="W66" s="43">
        <f>IFERROR(U66/T66, "-")</f>
        <v>17.604166666666668</v>
      </c>
      <c r="X66" s="43">
        <f>IFERROR(V66/T66, "-")</f>
        <v>6.041666666666667</v>
      </c>
      <c r="Y66" s="43">
        <f>IFERROR(W66+X66, "-")</f>
        <v>23.645833333333336</v>
      </c>
      <c r="Z66" s="87">
        <f>IFERROR(IF(D66/W66/24=0, "-", D66/W66/24),"-")</f>
        <v>189.3491124260355</v>
      </c>
    </row>
    <row r="67" spans="1:26" ht="42" customHeight="1" x14ac:dyDescent="0.3">
      <c r="A67" s="126">
        <v>10</v>
      </c>
      <c r="B67" s="127"/>
      <c r="C67" s="144" t="s">
        <v>185</v>
      </c>
      <c r="D67" s="129">
        <v>1000</v>
      </c>
      <c r="E67" s="130"/>
      <c r="F67" s="131"/>
      <c r="G67" s="132"/>
      <c r="H67" s="132"/>
      <c r="I67" s="133" t="s">
        <v>338</v>
      </c>
      <c r="J67" s="134"/>
      <c r="K67" s="132"/>
      <c r="L67" s="124"/>
      <c r="M67" s="124"/>
      <c r="N67" s="135"/>
      <c r="O67" s="134"/>
      <c r="P67" s="132"/>
      <c r="Q67" s="124"/>
      <c r="R67" s="124"/>
      <c r="S67" s="135"/>
      <c r="T67" s="134">
        <v>4</v>
      </c>
      <c r="U67" s="132">
        <v>20</v>
      </c>
      <c r="V67" s="132">
        <v>12</v>
      </c>
      <c r="W67" s="124">
        <f>IFERROR(U67/T67, "-")</f>
        <v>5</v>
      </c>
      <c r="X67" s="124">
        <f>IFERROR(V67/T67, "-")</f>
        <v>3</v>
      </c>
      <c r="Y67" s="124">
        <f>IFERROR(W67+X67, "-")</f>
        <v>8</v>
      </c>
      <c r="Z67" s="136">
        <f>IFERROR(IF(D67/W67/24=0, "-", D67/W67/24),"-")</f>
        <v>8.3333333333333339</v>
      </c>
    </row>
    <row r="68" spans="1:26" ht="42" customHeight="1" x14ac:dyDescent="0.3">
      <c r="A68" s="126">
        <v>10</v>
      </c>
      <c r="B68" s="127"/>
      <c r="C68" s="144" t="s">
        <v>193</v>
      </c>
      <c r="D68" s="129">
        <v>2500</v>
      </c>
      <c r="E68" s="130"/>
      <c r="F68" s="131"/>
      <c r="G68" s="132"/>
      <c r="H68" s="132"/>
      <c r="I68" s="133" t="s">
        <v>338</v>
      </c>
      <c r="J68" s="134"/>
      <c r="K68" s="132"/>
      <c r="L68" s="124"/>
      <c r="M68" s="124"/>
      <c r="N68" s="135"/>
      <c r="O68" s="134"/>
      <c r="P68" s="132"/>
      <c r="Q68" s="124"/>
      <c r="R68" s="124"/>
      <c r="S68" s="135"/>
      <c r="T68" s="134">
        <v>6</v>
      </c>
      <c r="U68" s="132">
        <v>4</v>
      </c>
      <c r="V68" s="132">
        <v>2</v>
      </c>
      <c r="W68" s="124">
        <f>IFERROR(U68/T68, "-")</f>
        <v>0.66666666666666663</v>
      </c>
      <c r="X68" s="124">
        <f>IFERROR(V68/T68, "-")</f>
        <v>0.33333333333333331</v>
      </c>
      <c r="Y68" s="124">
        <f>IFERROR(W68+X68, "-")</f>
        <v>1</v>
      </c>
      <c r="Z68" s="136">
        <f>IFERROR(IF(D68/W68/24=0, "-", D68/W68/24),"-")</f>
        <v>156.25</v>
      </c>
    </row>
    <row r="69" spans="1:26" ht="42" customHeight="1" x14ac:dyDescent="0.3">
      <c r="A69" s="44">
        <v>10</v>
      </c>
      <c r="B69" s="45"/>
      <c r="C69" s="50" t="s">
        <v>401</v>
      </c>
      <c r="D69" s="19">
        <v>25000</v>
      </c>
      <c r="E69" s="21">
        <v>15</v>
      </c>
      <c r="F69" s="46"/>
      <c r="G69" s="47"/>
      <c r="H69" s="47"/>
      <c r="I69" s="83">
        <v>10</v>
      </c>
      <c r="J69" s="81">
        <v>175</v>
      </c>
      <c r="K69" s="47">
        <v>130</v>
      </c>
      <c r="L69" s="43">
        <f>IFERROR(J69/I69,"-")</f>
        <v>17.5</v>
      </c>
      <c r="M69" s="43">
        <f>IFERROR(K69/I69,"-")</f>
        <v>13</v>
      </c>
      <c r="N69" s="86">
        <f>IFERROR(L69+M69, "-")</f>
        <v>30.5</v>
      </c>
      <c r="O69" s="81">
        <v>230</v>
      </c>
      <c r="P69" s="47">
        <v>175</v>
      </c>
      <c r="Q69" s="43">
        <f>IFERROR(O69/I69, "-")</f>
        <v>23</v>
      </c>
      <c r="R69" s="43">
        <f>IFERROR(P69/I69, "-")</f>
        <v>17.5</v>
      </c>
      <c r="S69" s="86">
        <f>IFERROR(Q69+R69, "-")</f>
        <v>40.5</v>
      </c>
      <c r="T69" s="102" t="s">
        <v>421</v>
      </c>
      <c r="U69" s="103" t="s">
        <v>421</v>
      </c>
      <c r="V69" s="103" t="s">
        <v>421</v>
      </c>
      <c r="W69" s="43" t="str">
        <f>IFERROR(U69/T69, "-")</f>
        <v>-</v>
      </c>
      <c r="X69" s="43" t="str">
        <f>IFERROR(V69/T69, "-")</f>
        <v>-</v>
      </c>
      <c r="Y69" s="43" t="str">
        <f>IFERROR(W69+X69, "-")</f>
        <v>-</v>
      </c>
      <c r="Z69" s="87" t="str">
        <f>IFERROR(IF(D69/W69/24=0, "-", D69/W69/24),"-")</f>
        <v>-</v>
      </c>
    </row>
    <row r="70" spans="1:26" ht="42" customHeight="1" x14ac:dyDescent="0.3">
      <c r="A70" s="70">
        <v>10</v>
      </c>
      <c r="B70" s="71"/>
      <c r="C70" s="72" t="s">
        <v>360</v>
      </c>
      <c r="D70" s="62">
        <v>65000</v>
      </c>
      <c r="E70" s="58">
        <v>25</v>
      </c>
      <c r="F70" s="73"/>
      <c r="G70" s="74">
        <v>9</v>
      </c>
      <c r="H70" s="74">
        <v>6500</v>
      </c>
      <c r="I70" s="105">
        <v>8</v>
      </c>
      <c r="J70" s="106">
        <v>130</v>
      </c>
      <c r="K70" s="74">
        <v>505</v>
      </c>
      <c r="L70" s="67">
        <f>IFERROR(J70/I70,"-")</f>
        <v>16.25</v>
      </c>
      <c r="M70" s="67">
        <f>IFERROR(K70/I70,"-")</f>
        <v>63.125</v>
      </c>
      <c r="N70" s="97">
        <f>IFERROR(L70+M70, "-")</f>
        <v>79.375</v>
      </c>
      <c r="O70" s="106">
        <v>130</v>
      </c>
      <c r="P70" s="74">
        <v>505</v>
      </c>
      <c r="Q70" s="67">
        <f>IFERROR(O70/I70, "-")</f>
        <v>16.25</v>
      </c>
      <c r="R70" s="67">
        <f>IFERROR(P70/I70, "-")</f>
        <v>63.125</v>
      </c>
      <c r="S70" s="97">
        <f>IFERROR(Q70+R70, "-")</f>
        <v>79.375</v>
      </c>
      <c r="T70" s="81">
        <v>16</v>
      </c>
      <c r="U70" s="47">
        <v>115</v>
      </c>
      <c r="V70" s="47">
        <v>455</v>
      </c>
      <c r="W70" s="67">
        <f>IFERROR(U70/T70, "-")</f>
        <v>7.1875</v>
      </c>
      <c r="X70" s="67">
        <f>IFERROR(V70/T70, "-")</f>
        <v>28.4375</v>
      </c>
      <c r="Y70" s="67">
        <f>IFERROR(W70+X70, "-")</f>
        <v>35.625</v>
      </c>
      <c r="Z70" s="107">
        <f>IFERROR(IF(D70/W70/24=0, "-", D70/W70/24),"-")</f>
        <v>376.81159420289856</v>
      </c>
    </row>
    <row r="71" spans="1:26" ht="42" customHeight="1" x14ac:dyDescent="0.3">
      <c r="A71" s="44">
        <v>9</v>
      </c>
      <c r="B71" s="45"/>
      <c r="C71" s="50" t="s">
        <v>367</v>
      </c>
      <c r="D71" s="19">
        <v>5000</v>
      </c>
      <c r="E71" s="21">
        <v>10</v>
      </c>
      <c r="F71" s="46"/>
      <c r="G71" s="47"/>
      <c r="H71" s="47"/>
      <c r="I71" s="83">
        <v>12</v>
      </c>
      <c r="J71" s="81">
        <v>115</v>
      </c>
      <c r="K71" s="47">
        <v>45</v>
      </c>
      <c r="L71" s="43">
        <f>IFERROR(J71/I71,"-")</f>
        <v>9.5833333333333339</v>
      </c>
      <c r="M71" s="43">
        <f>IFERROR(K71/I71,"-")</f>
        <v>3.75</v>
      </c>
      <c r="N71" s="86">
        <f>IFERROR(L71+M71, "-")</f>
        <v>13.333333333333334</v>
      </c>
      <c r="O71" s="81">
        <v>215</v>
      </c>
      <c r="P71" s="47">
        <v>85</v>
      </c>
      <c r="Q71" s="43">
        <f>IFERROR(O71/I71, "-")</f>
        <v>17.916666666666668</v>
      </c>
      <c r="R71" s="43">
        <f>IFERROR(P71/I71, "-")</f>
        <v>7.083333333333333</v>
      </c>
      <c r="S71" s="86">
        <f>IFERROR(Q71+R71, "-")</f>
        <v>25</v>
      </c>
      <c r="T71" s="81">
        <v>18</v>
      </c>
      <c r="U71" s="47">
        <v>115</v>
      </c>
      <c r="V71" s="47">
        <v>45</v>
      </c>
      <c r="W71" s="43">
        <f>IFERROR(U71/T71, "-")</f>
        <v>6.3888888888888893</v>
      </c>
      <c r="X71" s="43">
        <f>IFERROR(V71/T71, "-")</f>
        <v>2.5</v>
      </c>
      <c r="Y71" s="43">
        <f>IFERROR(W71+X71, "-")</f>
        <v>8.8888888888888893</v>
      </c>
      <c r="Z71" s="87">
        <f>IFERROR(IF(D71/W71/24=0, "-", D71/W71/24),"-")</f>
        <v>32.608695652173914</v>
      </c>
    </row>
    <row r="72" spans="1:26" s="123" customFormat="1" ht="42" customHeight="1" x14ac:dyDescent="0.3">
      <c r="A72" s="44">
        <v>9</v>
      </c>
      <c r="B72" s="45"/>
      <c r="C72" s="50" t="s">
        <v>361</v>
      </c>
      <c r="D72" s="19">
        <v>7500</v>
      </c>
      <c r="E72" s="21">
        <v>12</v>
      </c>
      <c r="F72" s="46"/>
      <c r="G72" s="47"/>
      <c r="H72" s="47"/>
      <c r="I72" s="83">
        <v>15</v>
      </c>
      <c r="J72" s="81">
        <v>125</v>
      </c>
      <c r="K72" s="47">
        <v>50</v>
      </c>
      <c r="L72" s="43">
        <f>IFERROR(J72/I72,"-")</f>
        <v>8.3333333333333339</v>
      </c>
      <c r="M72" s="43">
        <f>IFERROR(K72/I72,"-")</f>
        <v>3.3333333333333335</v>
      </c>
      <c r="N72" s="86">
        <f>IFERROR(L72+M72, "-")</f>
        <v>11.666666666666668</v>
      </c>
      <c r="O72" s="81">
        <v>250</v>
      </c>
      <c r="P72" s="47">
        <v>100</v>
      </c>
      <c r="Q72" s="43">
        <f>IFERROR(O72/I72, "-")</f>
        <v>16.666666666666668</v>
      </c>
      <c r="R72" s="43">
        <f>IFERROR(P72/I72, "-")</f>
        <v>6.666666666666667</v>
      </c>
      <c r="S72" s="86">
        <f>IFERROR(Q72+R72, "-")</f>
        <v>23.333333333333336</v>
      </c>
      <c r="T72" s="81">
        <v>17</v>
      </c>
      <c r="U72" s="47">
        <v>125</v>
      </c>
      <c r="V72" s="47">
        <v>50</v>
      </c>
      <c r="W72" s="43">
        <f>IFERROR(U72/T72, "-")</f>
        <v>7.3529411764705879</v>
      </c>
      <c r="X72" s="43">
        <f>IFERROR(V72/T72, "-")</f>
        <v>2.9411764705882355</v>
      </c>
      <c r="Y72" s="43">
        <f>IFERROR(W72+X72, "-")</f>
        <v>10.294117647058822</v>
      </c>
      <c r="Z72" s="87">
        <f>IFERROR(IF(D72/W72/24=0, "-", D72/W72/24),"-")</f>
        <v>42.5</v>
      </c>
    </row>
    <row r="73" spans="1:26" s="76" customFormat="1" ht="42" customHeight="1" x14ac:dyDescent="0.3">
      <c r="A73" s="70">
        <v>9</v>
      </c>
      <c r="B73" s="71"/>
      <c r="C73" s="104" t="s">
        <v>346</v>
      </c>
      <c r="D73" s="62">
        <v>25000</v>
      </c>
      <c r="E73" s="58">
        <v>15</v>
      </c>
      <c r="F73" s="73"/>
      <c r="G73" s="74"/>
      <c r="H73" s="74"/>
      <c r="I73" s="105">
        <v>9</v>
      </c>
      <c r="J73" s="106">
        <v>110</v>
      </c>
      <c r="K73" s="74">
        <v>170</v>
      </c>
      <c r="L73" s="67">
        <f>IFERROR(J73/I73,"-")</f>
        <v>12.222222222222221</v>
      </c>
      <c r="M73" s="67">
        <f>IFERROR(K73/I73,"-")</f>
        <v>18.888888888888889</v>
      </c>
      <c r="N73" s="97">
        <f>IFERROR(L73+M73, "-")</f>
        <v>31.111111111111111</v>
      </c>
      <c r="O73" s="106">
        <v>145</v>
      </c>
      <c r="P73" s="74">
        <v>210</v>
      </c>
      <c r="Q73" s="67">
        <f>IFERROR(O73/I73, "-")</f>
        <v>16.111111111111111</v>
      </c>
      <c r="R73" s="67">
        <f>IFERROR(P73/I73, "-")</f>
        <v>23.333333333333332</v>
      </c>
      <c r="S73" s="97">
        <f>IFERROR(Q73+R73, "-")</f>
        <v>39.444444444444443</v>
      </c>
      <c r="T73" s="102" t="s">
        <v>421</v>
      </c>
      <c r="U73" s="103" t="s">
        <v>421</v>
      </c>
      <c r="V73" s="103" t="s">
        <v>421</v>
      </c>
      <c r="W73" s="67" t="str">
        <f>IFERROR(U73/T73, "-")</f>
        <v>-</v>
      </c>
      <c r="X73" s="67" t="str">
        <f>IFERROR(V73/T73, "-")</f>
        <v>-</v>
      </c>
      <c r="Y73" s="67" t="str">
        <f>IFERROR(W73+X73, "-")</f>
        <v>-</v>
      </c>
      <c r="Z73" s="107" t="str">
        <f>IFERROR(IF(D73/W73/24=0, "-", D73/W73/24),"-")</f>
        <v>-</v>
      </c>
    </row>
    <row r="74" spans="1:26" s="76" customFormat="1" ht="42" customHeight="1" x14ac:dyDescent="0.3">
      <c r="A74" s="44">
        <v>9</v>
      </c>
      <c r="B74" s="45"/>
      <c r="C74" s="50" t="s">
        <v>330</v>
      </c>
      <c r="D74" s="19"/>
      <c r="E74" s="21">
        <v>15</v>
      </c>
      <c r="F74" s="46"/>
      <c r="G74" s="47"/>
      <c r="H74" s="47"/>
      <c r="I74" s="147">
        <v>1</v>
      </c>
      <c r="J74" s="81">
        <v>50</v>
      </c>
      <c r="K74" s="47">
        <v>35</v>
      </c>
      <c r="L74" s="43">
        <f>IFERROR(J74/I74,"-")</f>
        <v>50</v>
      </c>
      <c r="M74" s="43">
        <f>IFERROR(K74/I74,"-")</f>
        <v>35</v>
      </c>
      <c r="N74" s="86">
        <f>IFERROR(L74+M74, "-")</f>
        <v>85</v>
      </c>
      <c r="O74" s="81">
        <v>60</v>
      </c>
      <c r="P74" s="47">
        <v>40</v>
      </c>
      <c r="Q74" s="43">
        <f>IFERROR(O74/I74, "-")</f>
        <v>60</v>
      </c>
      <c r="R74" s="43">
        <f>IFERROR(P74/I74, "-")</f>
        <v>40</v>
      </c>
      <c r="S74" s="86">
        <f>IFERROR(Q74+R74, "-")</f>
        <v>100</v>
      </c>
      <c r="T74" s="81">
        <v>4</v>
      </c>
      <c r="U74" s="47">
        <v>45</v>
      </c>
      <c r="V74" s="47">
        <v>30</v>
      </c>
      <c r="W74" s="43">
        <f>IFERROR(U74/T74, "-")</f>
        <v>11.25</v>
      </c>
      <c r="X74" s="43">
        <f>IFERROR(V74/T74, "-")</f>
        <v>7.5</v>
      </c>
      <c r="Y74" s="43">
        <f>IFERROR(W74+X74, "-")</f>
        <v>18.75</v>
      </c>
      <c r="Z74" s="87" t="str">
        <f>IFERROR(IF(D74/W74/24=0, "-", D74/W74/24),"-")</f>
        <v>-</v>
      </c>
    </row>
    <row r="75" spans="1:26" s="76" customFormat="1" ht="42" customHeight="1" x14ac:dyDescent="0.3">
      <c r="A75" s="44">
        <v>8</v>
      </c>
      <c r="B75" s="45"/>
      <c r="C75" s="50" t="s">
        <v>383</v>
      </c>
      <c r="D75" s="19">
        <v>4000</v>
      </c>
      <c r="E75" s="21"/>
      <c r="F75" s="46"/>
      <c r="G75" s="47"/>
      <c r="H75" s="47"/>
      <c r="I75" s="83">
        <v>12</v>
      </c>
      <c r="J75" s="81">
        <v>100</v>
      </c>
      <c r="K75" s="47">
        <v>40</v>
      </c>
      <c r="L75" s="43">
        <f>IFERROR(J75/I75,"-")</f>
        <v>8.3333333333333339</v>
      </c>
      <c r="M75" s="43">
        <f>IFERROR(K75/I75,"-")</f>
        <v>3.3333333333333335</v>
      </c>
      <c r="N75" s="86">
        <f>IFERROR(L75+M75, "-")</f>
        <v>11.666666666666668</v>
      </c>
      <c r="O75" s="81">
        <v>200</v>
      </c>
      <c r="P75" s="47">
        <v>80</v>
      </c>
      <c r="Q75" s="43">
        <f>IFERROR(O75/I75, "-")</f>
        <v>16.666666666666668</v>
      </c>
      <c r="R75" s="43">
        <f>IFERROR(P75/I75, "-")</f>
        <v>6.666666666666667</v>
      </c>
      <c r="S75" s="86">
        <f>IFERROR(Q75+R75, "-")</f>
        <v>23.333333333333336</v>
      </c>
      <c r="T75" s="81">
        <v>14</v>
      </c>
      <c r="U75" s="47">
        <v>100</v>
      </c>
      <c r="V75" s="47">
        <v>40</v>
      </c>
      <c r="W75" s="43">
        <f>IFERROR(U75/T75, "-")</f>
        <v>7.1428571428571432</v>
      </c>
      <c r="X75" s="43">
        <f>IFERROR(V75/T75, "-")</f>
        <v>2.8571428571428572</v>
      </c>
      <c r="Y75" s="43">
        <f>IFERROR(W75+X75, "-")</f>
        <v>10</v>
      </c>
      <c r="Z75" s="87">
        <f>IFERROR(IF(D75/W75/24=0, "-", D75/W75/24),"-")</f>
        <v>23.333333333333332</v>
      </c>
    </row>
    <row r="76" spans="1:26" s="76" customFormat="1" ht="42" customHeight="1" x14ac:dyDescent="0.3">
      <c r="A76" s="70">
        <v>8</v>
      </c>
      <c r="B76" s="71"/>
      <c r="C76" s="72" t="s">
        <v>368</v>
      </c>
      <c r="D76" s="62">
        <v>22000</v>
      </c>
      <c r="E76" s="58">
        <v>10</v>
      </c>
      <c r="F76" s="73"/>
      <c r="G76" s="74"/>
      <c r="H76" s="74"/>
      <c r="I76" s="105">
        <v>4</v>
      </c>
      <c r="J76" s="106">
        <v>80</v>
      </c>
      <c r="K76" s="74">
        <v>70</v>
      </c>
      <c r="L76" s="67">
        <f>IFERROR(J76/I76,"-")</f>
        <v>20</v>
      </c>
      <c r="M76" s="67">
        <f>IFERROR(K76/I76,"-")</f>
        <v>17.5</v>
      </c>
      <c r="N76" s="97">
        <f>IFERROR(L76+M76, "-")</f>
        <v>37.5</v>
      </c>
      <c r="O76" s="106">
        <v>105</v>
      </c>
      <c r="P76" s="74">
        <v>85</v>
      </c>
      <c r="Q76" s="67">
        <f>IFERROR(O76/I76, "-")</f>
        <v>26.25</v>
      </c>
      <c r="R76" s="67">
        <f>IFERROR(P76/I76, "-")</f>
        <v>21.25</v>
      </c>
      <c r="S76" s="97">
        <f>IFERROR(Q76+R76, "-")</f>
        <v>47.5</v>
      </c>
      <c r="T76" s="102" t="s">
        <v>421</v>
      </c>
      <c r="U76" s="103" t="s">
        <v>421</v>
      </c>
      <c r="V76" s="103" t="s">
        <v>421</v>
      </c>
      <c r="W76" s="67" t="str">
        <f>IFERROR(U76/T76, "-")</f>
        <v>-</v>
      </c>
      <c r="X76" s="67" t="str">
        <f>IFERROR(V76/T76, "-")</f>
        <v>-</v>
      </c>
      <c r="Y76" s="67" t="str">
        <f>IFERROR(W76+X76, "-")</f>
        <v>-</v>
      </c>
      <c r="Z76" s="107" t="str">
        <f>IFERROR(IF(D76/W76/24=0, "-", D76/W76/24),"-")</f>
        <v>-</v>
      </c>
    </row>
    <row r="77" spans="1:26" s="76" customFormat="1" ht="42" customHeight="1" x14ac:dyDescent="0.3">
      <c r="A77" s="70">
        <v>8</v>
      </c>
      <c r="B77" s="71"/>
      <c r="C77" s="104" t="s">
        <v>345</v>
      </c>
      <c r="D77" s="62"/>
      <c r="E77" s="58">
        <v>50</v>
      </c>
      <c r="F77" s="73"/>
      <c r="G77" s="74"/>
      <c r="H77" s="74"/>
      <c r="I77" s="152" t="s">
        <v>421</v>
      </c>
      <c r="J77" s="106">
        <v>800</v>
      </c>
      <c r="K77" s="74">
        <v>540</v>
      </c>
      <c r="L77" s="67" t="str">
        <f>IFERROR(J77/I77,"-")</f>
        <v>-</v>
      </c>
      <c r="M77" s="67" t="str">
        <f>IFERROR(K77/I77,"-")</f>
        <v>-</v>
      </c>
      <c r="N77" s="97" t="str">
        <f>IFERROR(L77+M77, "-")</f>
        <v>-</v>
      </c>
      <c r="O77" s="138" t="s">
        <v>421</v>
      </c>
      <c r="P77" s="139" t="s">
        <v>421</v>
      </c>
      <c r="Q77" s="67" t="str">
        <f>IFERROR(O77/I77, "-")</f>
        <v>-</v>
      </c>
      <c r="R77" s="67" t="str">
        <f>IFERROR(P77/I77, "-")</f>
        <v>-</v>
      </c>
      <c r="S77" s="97" t="str">
        <f>IFERROR(Q77+R77, "-")</f>
        <v>-</v>
      </c>
      <c r="T77" s="102" t="s">
        <v>421</v>
      </c>
      <c r="U77" s="103" t="s">
        <v>421</v>
      </c>
      <c r="V77" s="103" t="s">
        <v>421</v>
      </c>
      <c r="W77" s="67" t="str">
        <f>IFERROR(U77/T77, "-")</f>
        <v>-</v>
      </c>
      <c r="X77" s="67" t="str">
        <f>IFERROR(V77/T77, "-")</f>
        <v>-</v>
      </c>
      <c r="Y77" s="67" t="str">
        <f>IFERROR(W77+X77, "-")</f>
        <v>-</v>
      </c>
      <c r="Z77" s="107" t="str">
        <f>IFERROR(IF(D77/W77/24=0, "-", D77/W77/24),"-")</f>
        <v>-</v>
      </c>
    </row>
    <row r="78" spans="1:26" s="76" customFormat="1" ht="42" customHeight="1" x14ac:dyDescent="0.3">
      <c r="A78" s="44">
        <v>7</v>
      </c>
      <c r="B78" s="45"/>
      <c r="C78" s="50" t="s">
        <v>375</v>
      </c>
      <c r="D78" s="19">
        <v>3000</v>
      </c>
      <c r="E78" s="21"/>
      <c r="F78" s="46"/>
      <c r="G78" s="47"/>
      <c r="H78" s="47"/>
      <c r="I78" s="83">
        <v>10</v>
      </c>
      <c r="J78" s="81">
        <v>75</v>
      </c>
      <c r="K78" s="47">
        <v>30</v>
      </c>
      <c r="L78" s="43">
        <f>IFERROR(J78/I78,"-")</f>
        <v>7.5</v>
      </c>
      <c r="M78" s="43">
        <f>IFERROR(K78/I78,"-")</f>
        <v>3</v>
      </c>
      <c r="N78" s="86">
        <f>IFERROR(L78+M78, "-")</f>
        <v>10.5</v>
      </c>
      <c r="O78" s="81">
        <v>150</v>
      </c>
      <c r="P78" s="47">
        <v>60</v>
      </c>
      <c r="Q78" s="43">
        <f>IFERROR(O78/I78, "-")</f>
        <v>15</v>
      </c>
      <c r="R78" s="43">
        <f>IFERROR(P78/I78, "-")</f>
        <v>6</v>
      </c>
      <c r="S78" s="86">
        <f>IFERROR(Q78+R78, "-")</f>
        <v>21</v>
      </c>
      <c r="T78" s="81">
        <v>12</v>
      </c>
      <c r="U78" s="47">
        <v>75</v>
      </c>
      <c r="V78" s="47">
        <v>30</v>
      </c>
      <c r="W78" s="43">
        <f>IFERROR(U78/T78, "-")</f>
        <v>6.25</v>
      </c>
      <c r="X78" s="43">
        <f>IFERROR(V78/T78, "-")</f>
        <v>2.5</v>
      </c>
      <c r="Y78" s="43">
        <f>IFERROR(W78+X78, "-")</f>
        <v>8.75</v>
      </c>
      <c r="Z78" s="87">
        <f>IFERROR(IF(D78/W78/24=0, "-", D78/W78/24),"-")</f>
        <v>20</v>
      </c>
    </row>
    <row r="79" spans="1:26" s="76" customFormat="1" ht="42" customHeight="1" x14ac:dyDescent="0.3">
      <c r="A79" s="44">
        <v>7</v>
      </c>
      <c r="B79" s="45"/>
      <c r="C79" s="50" t="s">
        <v>374</v>
      </c>
      <c r="D79" s="19">
        <v>3500</v>
      </c>
      <c r="E79" s="21"/>
      <c r="F79" s="46"/>
      <c r="G79" s="47"/>
      <c r="H79" s="47"/>
      <c r="I79" s="83">
        <v>12</v>
      </c>
      <c r="J79" s="81">
        <v>85</v>
      </c>
      <c r="K79" s="47">
        <v>35</v>
      </c>
      <c r="L79" s="43">
        <f>IFERROR(J79/I79,"-")</f>
        <v>7.083333333333333</v>
      </c>
      <c r="M79" s="43">
        <f>IFERROR(K79/I79,"-")</f>
        <v>2.9166666666666665</v>
      </c>
      <c r="N79" s="86">
        <f>IFERROR(L79+M79, "-")</f>
        <v>10</v>
      </c>
      <c r="O79" s="81">
        <v>175</v>
      </c>
      <c r="P79" s="47">
        <v>70</v>
      </c>
      <c r="Q79" s="43">
        <f>IFERROR(O79/I79, "-")</f>
        <v>14.583333333333334</v>
      </c>
      <c r="R79" s="43">
        <f>IFERROR(P79/I79, "-")</f>
        <v>5.833333333333333</v>
      </c>
      <c r="S79" s="86">
        <f>IFERROR(Q79+R79, "-")</f>
        <v>20.416666666666668</v>
      </c>
      <c r="T79" s="81">
        <v>13</v>
      </c>
      <c r="U79" s="47">
        <v>75</v>
      </c>
      <c r="V79" s="47">
        <v>30</v>
      </c>
      <c r="W79" s="43">
        <f>IFERROR(U79/T79, "-")</f>
        <v>5.7692307692307692</v>
      </c>
      <c r="X79" s="43">
        <f>IFERROR(V79/T79, "-")</f>
        <v>2.3076923076923075</v>
      </c>
      <c r="Y79" s="43">
        <f>IFERROR(W79+X79, "-")</f>
        <v>8.0769230769230766</v>
      </c>
      <c r="Z79" s="87">
        <f>IFERROR(IF(D79/W79/24=0, "-", D79/W79/24),"-")</f>
        <v>25.277777777777775</v>
      </c>
    </row>
    <row r="80" spans="1:26" s="76" customFormat="1" ht="42" customHeight="1" x14ac:dyDescent="0.3">
      <c r="A80" s="70">
        <v>7</v>
      </c>
      <c r="B80" s="71"/>
      <c r="C80" s="72" t="s">
        <v>363</v>
      </c>
      <c r="D80" s="62"/>
      <c r="E80" s="58">
        <v>25</v>
      </c>
      <c r="F80" s="73"/>
      <c r="G80" s="74"/>
      <c r="H80" s="74"/>
      <c r="I80" s="105">
        <v>24</v>
      </c>
      <c r="J80" s="106">
        <v>265</v>
      </c>
      <c r="K80" s="74">
        <v>550</v>
      </c>
      <c r="L80" s="67">
        <f>IFERROR(J80/I80,"-")</f>
        <v>11.041666666666666</v>
      </c>
      <c r="M80" s="67">
        <f>IFERROR(K80/I80,"-")</f>
        <v>22.916666666666668</v>
      </c>
      <c r="N80" s="97">
        <f>IFERROR(L80+M80, "-")</f>
        <v>33.958333333333336</v>
      </c>
      <c r="O80" s="106">
        <v>305</v>
      </c>
      <c r="P80" s="74">
        <v>715</v>
      </c>
      <c r="Q80" s="67">
        <f>IFERROR(O80/I80, "-")</f>
        <v>12.708333333333334</v>
      </c>
      <c r="R80" s="67">
        <f>IFERROR(P80/I80, "-")</f>
        <v>29.791666666666668</v>
      </c>
      <c r="S80" s="97">
        <f>IFERROR(Q80+R80, "-")</f>
        <v>42.5</v>
      </c>
      <c r="T80" s="102" t="s">
        <v>421</v>
      </c>
      <c r="U80" s="103" t="s">
        <v>421</v>
      </c>
      <c r="V80" s="103" t="s">
        <v>421</v>
      </c>
      <c r="W80" s="67" t="str">
        <f>IFERROR(U80/T80, "-")</f>
        <v>-</v>
      </c>
      <c r="X80" s="67" t="str">
        <f>IFERROR(V80/T80, "-")</f>
        <v>-</v>
      </c>
      <c r="Y80" s="67" t="str">
        <f>IFERROR(W80+X80, "-")</f>
        <v>-</v>
      </c>
      <c r="Z80" s="107" t="str">
        <f>IFERROR(IF(D80/W80/24=0, "-", D80/W80/24),"-")</f>
        <v>-</v>
      </c>
    </row>
    <row r="81" spans="1:26" s="76" customFormat="1" ht="42" customHeight="1" x14ac:dyDescent="0.3">
      <c r="A81" s="126">
        <v>6</v>
      </c>
      <c r="B81" s="127"/>
      <c r="C81" s="128" t="s">
        <v>191</v>
      </c>
      <c r="D81" s="129">
        <v>150</v>
      </c>
      <c r="E81" s="130"/>
      <c r="F81" s="131"/>
      <c r="G81" s="132"/>
      <c r="H81" s="132"/>
      <c r="I81" s="133" t="s">
        <v>338</v>
      </c>
      <c r="J81" s="134"/>
      <c r="K81" s="132"/>
      <c r="L81" s="124"/>
      <c r="M81" s="124"/>
      <c r="N81" s="135"/>
      <c r="O81" s="134"/>
      <c r="P81" s="132"/>
      <c r="Q81" s="124"/>
      <c r="R81" s="124"/>
      <c r="S81" s="135"/>
      <c r="T81" s="134">
        <v>4</v>
      </c>
      <c r="U81" s="132">
        <v>4</v>
      </c>
      <c r="V81" s="132">
        <v>2</v>
      </c>
      <c r="W81" s="124">
        <f>IFERROR(U81/T81, "-")</f>
        <v>1</v>
      </c>
      <c r="X81" s="124">
        <f>IFERROR(V81/T81, "-")</f>
        <v>0.5</v>
      </c>
      <c r="Y81" s="124">
        <f>IFERROR(W81+X81, "-")</f>
        <v>1.5</v>
      </c>
      <c r="Z81" s="136">
        <f>IFERROR(IF(D81/W81/24=0, "-", D81/W81/24),"-")</f>
        <v>6.25</v>
      </c>
    </row>
    <row r="82" spans="1:26" s="76" customFormat="1" ht="42" customHeight="1" x14ac:dyDescent="0.3">
      <c r="A82" s="44">
        <v>6</v>
      </c>
      <c r="B82" s="45"/>
      <c r="C82" s="50" t="s">
        <v>376</v>
      </c>
      <c r="D82" s="19">
        <v>2000</v>
      </c>
      <c r="E82" s="21"/>
      <c r="F82" s="46"/>
      <c r="G82" s="47"/>
      <c r="H82" s="47"/>
      <c r="I82" s="83">
        <v>8</v>
      </c>
      <c r="J82" s="81">
        <v>50</v>
      </c>
      <c r="K82" s="47">
        <v>20</v>
      </c>
      <c r="L82" s="43">
        <f>IFERROR(J82/I82,"-")</f>
        <v>6.25</v>
      </c>
      <c r="M82" s="43">
        <f>IFERROR(K82/I82,"-")</f>
        <v>2.5</v>
      </c>
      <c r="N82" s="86">
        <f>IFERROR(L82+M82, "-")</f>
        <v>8.75</v>
      </c>
      <c r="O82" s="81">
        <v>100</v>
      </c>
      <c r="P82" s="47">
        <v>40</v>
      </c>
      <c r="Q82" s="43">
        <f>IFERROR(O82/I82, "-")</f>
        <v>12.5</v>
      </c>
      <c r="R82" s="43">
        <f>IFERROR(P82/I82, "-")</f>
        <v>5</v>
      </c>
      <c r="S82" s="86">
        <f>IFERROR(Q82+R82, "-")</f>
        <v>17.5</v>
      </c>
      <c r="T82" s="81">
        <v>10</v>
      </c>
      <c r="U82" s="47">
        <v>50</v>
      </c>
      <c r="V82" s="47">
        <v>20</v>
      </c>
      <c r="W82" s="43">
        <f>IFERROR(U82/T82, "-")</f>
        <v>5</v>
      </c>
      <c r="X82" s="43">
        <f>IFERROR(V82/T82, "-")</f>
        <v>2</v>
      </c>
      <c r="Y82" s="43">
        <f>IFERROR(W82+X82, "-")</f>
        <v>7</v>
      </c>
      <c r="Z82" s="87">
        <f>IFERROR(IF(D82/W82/24=0, "-", D82/W82/24),"-")</f>
        <v>16.666666666666668</v>
      </c>
    </row>
    <row r="83" spans="1:26" s="76" customFormat="1" ht="42" customHeight="1" x14ac:dyDescent="0.3">
      <c r="A83" s="70">
        <v>6</v>
      </c>
      <c r="B83" s="71"/>
      <c r="C83" s="104" t="s">
        <v>339</v>
      </c>
      <c r="D83" s="62"/>
      <c r="E83" s="58"/>
      <c r="F83" s="73"/>
      <c r="G83" s="74"/>
      <c r="H83" s="74"/>
      <c r="I83" s="105">
        <v>8</v>
      </c>
      <c r="J83" s="106">
        <v>200</v>
      </c>
      <c r="K83" s="74">
        <v>75</v>
      </c>
      <c r="L83" s="67">
        <f>IFERROR(J83/I83,"-")</f>
        <v>25</v>
      </c>
      <c r="M83" s="67">
        <f>IFERROR(K83/I83,"-")</f>
        <v>9.375</v>
      </c>
      <c r="N83" s="97">
        <f>IFERROR(L83+M83, "-")</f>
        <v>34.375</v>
      </c>
      <c r="O83" s="106">
        <v>350</v>
      </c>
      <c r="P83" s="74">
        <v>100</v>
      </c>
      <c r="Q83" s="67">
        <f>IFERROR(O83/I83, "-")</f>
        <v>43.75</v>
      </c>
      <c r="R83" s="67">
        <f>IFERROR(P83/I83, "-")</f>
        <v>12.5</v>
      </c>
      <c r="S83" s="97">
        <f>IFERROR(Q83+R83, "-")</f>
        <v>56.25</v>
      </c>
      <c r="T83" s="102" t="s">
        <v>421</v>
      </c>
      <c r="U83" s="103" t="s">
        <v>421</v>
      </c>
      <c r="V83" s="103" t="s">
        <v>421</v>
      </c>
      <c r="W83" s="67" t="str">
        <f>IFERROR(U83/T83, "-")</f>
        <v>-</v>
      </c>
      <c r="X83" s="67" t="str">
        <f>IFERROR(V83/T83, "-")</f>
        <v>-</v>
      </c>
      <c r="Y83" s="67" t="str">
        <f>IFERROR(W83+X83, "-")</f>
        <v>-</v>
      </c>
      <c r="Z83" s="107" t="str">
        <f>IFERROR(IF(D83/W83/24=0, "-", D83/W83/24),"-")</f>
        <v>-</v>
      </c>
    </row>
    <row r="84" spans="1:26" s="76" customFormat="1" ht="42" customHeight="1" x14ac:dyDescent="0.3">
      <c r="A84" s="70">
        <v>6</v>
      </c>
      <c r="B84" s="71"/>
      <c r="C84" s="104" t="s">
        <v>340</v>
      </c>
      <c r="D84" s="62"/>
      <c r="E84" s="58"/>
      <c r="F84" s="73"/>
      <c r="G84" s="74"/>
      <c r="H84" s="74"/>
      <c r="I84" s="105">
        <v>24</v>
      </c>
      <c r="J84" s="106">
        <v>325</v>
      </c>
      <c r="K84" s="74">
        <v>175</v>
      </c>
      <c r="L84" s="67">
        <f>IFERROR(J84/I84,"-")</f>
        <v>13.541666666666666</v>
      </c>
      <c r="M84" s="67">
        <f>IFERROR(K84/I84,"-")</f>
        <v>7.291666666666667</v>
      </c>
      <c r="N84" s="97">
        <f>IFERROR(L84+M84, "-")</f>
        <v>20.833333333333332</v>
      </c>
      <c r="O84" s="106">
        <v>650</v>
      </c>
      <c r="P84" s="74">
        <v>350</v>
      </c>
      <c r="Q84" s="67">
        <f>IFERROR(O84/I84, "-")</f>
        <v>27.083333333333332</v>
      </c>
      <c r="R84" s="67">
        <f>IFERROR(P84/I84, "-")</f>
        <v>14.583333333333334</v>
      </c>
      <c r="S84" s="97">
        <f>IFERROR(Q84+R84, "-")</f>
        <v>41.666666666666664</v>
      </c>
      <c r="T84" s="102" t="s">
        <v>421</v>
      </c>
      <c r="U84" s="103" t="s">
        <v>421</v>
      </c>
      <c r="V84" s="103" t="s">
        <v>421</v>
      </c>
      <c r="W84" s="67" t="str">
        <f>IFERROR(U84/T84, "-")</f>
        <v>-</v>
      </c>
      <c r="X84" s="67" t="str">
        <f>IFERROR(V84/T84, "-")</f>
        <v>-</v>
      </c>
      <c r="Y84" s="67" t="str">
        <f>IFERROR(W84+X84, "-")</f>
        <v>-</v>
      </c>
      <c r="Z84" s="107" t="str">
        <f>IFERROR(IF(D84/W84/24=0, "-", D84/W84/24),"-")</f>
        <v>-</v>
      </c>
    </row>
    <row r="85" spans="1:26" s="76" customFormat="1" ht="42" customHeight="1" x14ac:dyDescent="0.3">
      <c r="A85" s="70">
        <v>6</v>
      </c>
      <c r="B85" s="71"/>
      <c r="C85" s="104" t="s">
        <v>341</v>
      </c>
      <c r="D85" s="62"/>
      <c r="E85" s="58"/>
      <c r="F85" s="73"/>
      <c r="G85" s="74"/>
      <c r="H85" s="74"/>
      <c r="I85" s="105">
        <v>16</v>
      </c>
      <c r="J85" s="106">
        <v>250</v>
      </c>
      <c r="K85" s="74">
        <v>150</v>
      </c>
      <c r="L85" s="67">
        <f>IFERROR(J85/I85,"-")</f>
        <v>15.625</v>
      </c>
      <c r="M85" s="67">
        <f>IFERROR(K85/I85,"-")</f>
        <v>9.375</v>
      </c>
      <c r="N85" s="97">
        <f>IFERROR(L85+M85, "-")</f>
        <v>25</v>
      </c>
      <c r="O85" s="106">
        <v>500</v>
      </c>
      <c r="P85" s="74">
        <v>275</v>
      </c>
      <c r="Q85" s="67">
        <f>IFERROR(O85/I85, "-")</f>
        <v>31.25</v>
      </c>
      <c r="R85" s="67">
        <f>IFERROR(P85/I85, "-")</f>
        <v>17.1875</v>
      </c>
      <c r="S85" s="97">
        <f>IFERROR(Q85+R85, "-")</f>
        <v>48.4375</v>
      </c>
      <c r="T85" s="102" t="s">
        <v>421</v>
      </c>
      <c r="U85" s="103" t="s">
        <v>421</v>
      </c>
      <c r="V85" s="103" t="s">
        <v>421</v>
      </c>
      <c r="W85" s="67" t="str">
        <f>IFERROR(U85/T85, "-")</f>
        <v>-</v>
      </c>
      <c r="X85" s="67" t="str">
        <f>IFERROR(V85/T85, "-")</f>
        <v>-</v>
      </c>
      <c r="Y85" s="67" t="str">
        <f>IFERROR(W85+X85, "-")</f>
        <v>-</v>
      </c>
      <c r="Z85" s="107" t="str">
        <f>IFERROR(IF(D85/W85/24=0, "-", D85/W85/24),"-")</f>
        <v>-</v>
      </c>
    </row>
    <row r="86" spans="1:26" s="76" customFormat="1" ht="42" customHeight="1" x14ac:dyDescent="0.3">
      <c r="A86" s="70">
        <v>6</v>
      </c>
      <c r="B86" s="71"/>
      <c r="C86" s="72" t="s">
        <v>390</v>
      </c>
      <c r="D86" s="62"/>
      <c r="E86" s="58"/>
      <c r="F86" s="73"/>
      <c r="G86" s="74"/>
      <c r="H86" s="74"/>
      <c r="I86" s="105">
        <v>12</v>
      </c>
      <c r="J86" s="106">
        <v>180</v>
      </c>
      <c r="K86" s="74">
        <v>110</v>
      </c>
      <c r="L86" s="67">
        <f>IFERROR(J86/I86,"-")</f>
        <v>15</v>
      </c>
      <c r="M86" s="67">
        <f>IFERROR(K86/I86,"-")</f>
        <v>9.1666666666666661</v>
      </c>
      <c r="N86" s="97">
        <f>IFERROR(L86+M86, "-")</f>
        <v>24.166666666666664</v>
      </c>
      <c r="O86" s="106">
        <v>365</v>
      </c>
      <c r="P86" s="74">
        <v>225</v>
      </c>
      <c r="Q86" s="67">
        <f>IFERROR(O86/I86, "-")</f>
        <v>30.416666666666668</v>
      </c>
      <c r="R86" s="67">
        <f>IFERROR(P86/I86, "-")</f>
        <v>18.75</v>
      </c>
      <c r="S86" s="97">
        <f>IFERROR(Q86+R86, "-")</f>
        <v>49.166666666666671</v>
      </c>
      <c r="T86" s="102" t="s">
        <v>421</v>
      </c>
      <c r="U86" s="103" t="s">
        <v>421</v>
      </c>
      <c r="V86" s="103" t="s">
        <v>421</v>
      </c>
      <c r="W86" s="67" t="str">
        <f>IFERROR(U86/T86, "-")</f>
        <v>-</v>
      </c>
      <c r="X86" s="67" t="str">
        <f>IFERROR(V86/T86, "-")</f>
        <v>-</v>
      </c>
      <c r="Y86" s="67" t="str">
        <f>IFERROR(W86+X86, "-")</f>
        <v>-</v>
      </c>
      <c r="Z86" s="107" t="str">
        <f>IFERROR(IF(D86/W86/24=0, "-", D86/W86/24),"-")</f>
        <v>-</v>
      </c>
    </row>
    <row r="87" spans="1:26" s="76" customFormat="1" ht="42" customHeight="1" x14ac:dyDescent="0.3">
      <c r="A87" s="70">
        <v>6</v>
      </c>
      <c r="B87" s="71"/>
      <c r="C87" s="104" t="s">
        <v>342</v>
      </c>
      <c r="D87" s="62"/>
      <c r="E87" s="58"/>
      <c r="F87" s="73"/>
      <c r="G87" s="74"/>
      <c r="H87" s="74"/>
      <c r="I87" s="105">
        <v>3</v>
      </c>
      <c r="J87" s="106">
        <v>80</v>
      </c>
      <c r="K87" s="74">
        <v>115</v>
      </c>
      <c r="L87" s="67">
        <f>IFERROR(J87/I87,"-")</f>
        <v>26.666666666666668</v>
      </c>
      <c r="M87" s="67">
        <f>IFERROR(K87/I87,"-")</f>
        <v>38.333333333333336</v>
      </c>
      <c r="N87" s="97">
        <f>IFERROR(L87+M87, "-")</f>
        <v>65</v>
      </c>
      <c r="O87" s="106">
        <v>105</v>
      </c>
      <c r="P87" s="74">
        <v>150</v>
      </c>
      <c r="Q87" s="67">
        <f>IFERROR(O87/I87, "-")</f>
        <v>35</v>
      </c>
      <c r="R87" s="67">
        <f>IFERROR(P87/I87, "-")</f>
        <v>50</v>
      </c>
      <c r="S87" s="97">
        <f>IFERROR(Q87+R87, "-")</f>
        <v>85</v>
      </c>
      <c r="T87" s="102" t="s">
        <v>421</v>
      </c>
      <c r="U87" s="103" t="s">
        <v>421</v>
      </c>
      <c r="V87" s="103" t="s">
        <v>421</v>
      </c>
      <c r="W87" s="67" t="str">
        <f>IFERROR(U87/T87, "-")</f>
        <v>-</v>
      </c>
      <c r="X87" s="67" t="str">
        <f>IFERROR(V87/T87, "-")</f>
        <v>-</v>
      </c>
      <c r="Y87" s="67" t="str">
        <f>IFERROR(W87+X87, "-")</f>
        <v>-</v>
      </c>
      <c r="Z87" s="107" t="str">
        <f>IFERROR(IF(D87/W87/24=0, "-", D87/W87/24),"-")</f>
        <v>-</v>
      </c>
    </row>
    <row r="88" spans="1:26" s="76" customFormat="1" ht="42" customHeight="1" x14ac:dyDescent="0.3">
      <c r="A88" s="70">
        <v>6</v>
      </c>
      <c r="B88" s="71"/>
      <c r="C88" s="104" t="s">
        <v>343</v>
      </c>
      <c r="D88" s="62"/>
      <c r="E88" s="58"/>
      <c r="F88" s="73"/>
      <c r="G88" s="74"/>
      <c r="H88" s="74"/>
      <c r="I88" s="105">
        <v>36</v>
      </c>
      <c r="J88" s="106">
        <v>680</v>
      </c>
      <c r="K88" s="74">
        <v>900</v>
      </c>
      <c r="L88" s="67">
        <f>IFERROR(J88/I88,"-")</f>
        <v>18.888888888888889</v>
      </c>
      <c r="M88" s="67">
        <f>IFERROR(K88/I88,"-")</f>
        <v>25</v>
      </c>
      <c r="N88" s="97">
        <f>IFERROR(L88+M88, "-")</f>
        <v>43.888888888888886</v>
      </c>
      <c r="O88" s="106">
        <v>850</v>
      </c>
      <c r="P88" s="74">
        <v>1200</v>
      </c>
      <c r="Q88" s="67">
        <f>IFERROR(O88/I88, "-")</f>
        <v>23.611111111111111</v>
      </c>
      <c r="R88" s="67">
        <f>IFERROR(P88/I88, "-")</f>
        <v>33.333333333333336</v>
      </c>
      <c r="S88" s="97">
        <f>IFERROR(Q88+R88, "-")</f>
        <v>56.944444444444443</v>
      </c>
      <c r="T88" s="102" t="s">
        <v>421</v>
      </c>
      <c r="U88" s="103" t="s">
        <v>421</v>
      </c>
      <c r="V88" s="103" t="s">
        <v>421</v>
      </c>
      <c r="W88" s="67" t="str">
        <f>IFERROR(U88/T88, "-")</f>
        <v>-</v>
      </c>
      <c r="X88" s="67" t="str">
        <f>IFERROR(V88/T88, "-")</f>
        <v>-</v>
      </c>
      <c r="Y88" s="67" t="str">
        <f>IFERROR(W88+X88, "-")</f>
        <v>-</v>
      </c>
      <c r="Z88" s="107" t="str">
        <f>IFERROR(IF(D88/W88/24=0, "-", D88/W88/24),"-")</f>
        <v>-</v>
      </c>
    </row>
    <row r="89" spans="1:26" s="76" customFormat="1" ht="42" customHeight="1" x14ac:dyDescent="0.3">
      <c r="A89" s="70">
        <v>6</v>
      </c>
      <c r="B89" s="71"/>
      <c r="C89" s="72" t="s">
        <v>379</v>
      </c>
      <c r="D89" s="62"/>
      <c r="E89" s="58"/>
      <c r="F89" s="73"/>
      <c r="G89" s="74"/>
      <c r="H89" s="74"/>
      <c r="I89" s="105">
        <v>18</v>
      </c>
      <c r="J89" s="106">
        <v>450</v>
      </c>
      <c r="K89" s="74">
        <v>610</v>
      </c>
      <c r="L89" s="67">
        <f>IFERROR(J89/I89,"-")</f>
        <v>25</v>
      </c>
      <c r="M89" s="67">
        <f>IFERROR(K89/I89,"-")</f>
        <v>33.888888888888886</v>
      </c>
      <c r="N89" s="97">
        <f>IFERROR(L89+M89, "-")</f>
        <v>58.888888888888886</v>
      </c>
      <c r="O89" s="106">
        <v>680</v>
      </c>
      <c r="P89" s="74">
        <v>860</v>
      </c>
      <c r="Q89" s="67">
        <f>IFERROR(O89/I89, "-")</f>
        <v>37.777777777777779</v>
      </c>
      <c r="R89" s="67">
        <f>IFERROR(P89/I89, "-")</f>
        <v>47.777777777777779</v>
      </c>
      <c r="S89" s="97">
        <f>IFERROR(Q89+R89, "-")</f>
        <v>85.555555555555557</v>
      </c>
      <c r="T89" s="102" t="s">
        <v>421</v>
      </c>
      <c r="U89" s="103" t="s">
        <v>421</v>
      </c>
      <c r="V89" s="103" t="s">
        <v>421</v>
      </c>
      <c r="W89" s="67" t="str">
        <f>IFERROR(U89/T89, "-")</f>
        <v>-</v>
      </c>
      <c r="X89" s="67" t="str">
        <f>IFERROR(V89/T89, "-")</f>
        <v>-</v>
      </c>
      <c r="Y89" s="67" t="str">
        <f>IFERROR(W89+X89, "-")</f>
        <v>-</v>
      </c>
      <c r="Z89" s="107" t="str">
        <f>IFERROR(IF(D89/W89/24=0, "-", D89/W89/24),"-")</f>
        <v>-</v>
      </c>
    </row>
    <row r="90" spans="1:26" s="76" customFormat="1" ht="42" customHeight="1" x14ac:dyDescent="0.3">
      <c r="A90" s="70">
        <v>6</v>
      </c>
      <c r="B90" s="71"/>
      <c r="C90" s="104" t="s">
        <v>344</v>
      </c>
      <c r="D90" s="62"/>
      <c r="E90" s="58"/>
      <c r="F90" s="73"/>
      <c r="G90" s="74"/>
      <c r="H90" s="74"/>
      <c r="I90" s="105">
        <v>60</v>
      </c>
      <c r="J90" s="106">
        <v>1050</v>
      </c>
      <c r="K90" s="74">
        <v>750</v>
      </c>
      <c r="L90" s="67">
        <f>IFERROR(J90/I90,"-")</f>
        <v>17.5</v>
      </c>
      <c r="M90" s="67">
        <f>IFERROR(K90/I90,"-")</f>
        <v>12.5</v>
      </c>
      <c r="N90" s="97">
        <f>IFERROR(L90+M90, "-")</f>
        <v>30</v>
      </c>
      <c r="O90" s="106">
        <v>1400</v>
      </c>
      <c r="P90" s="74">
        <v>1050</v>
      </c>
      <c r="Q90" s="67">
        <f>IFERROR(O90/I90, "-")</f>
        <v>23.333333333333332</v>
      </c>
      <c r="R90" s="67">
        <f>IFERROR(P90/I90, "-")</f>
        <v>17.5</v>
      </c>
      <c r="S90" s="97">
        <f>IFERROR(Q90+R90, "-")</f>
        <v>40.833333333333329</v>
      </c>
      <c r="T90" s="102" t="s">
        <v>421</v>
      </c>
      <c r="U90" s="103" t="s">
        <v>421</v>
      </c>
      <c r="V90" s="103" t="s">
        <v>421</v>
      </c>
      <c r="W90" s="67" t="str">
        <f>IFERROR(U90/T90, "-")</f>
        <v>-</v>
      </c>
      <c r="X90" s="67" t="str">
        <f>IFERROR(V90/T90, "-")</f>
        <v>-</v>
      </c>
      <c r="Y90" s="67" t="str">
        <f>IFERROR(W90+X90, "-")</f>
        <v>-</v>
      </c>
      <c r="Z90" s="107" t="str">
        <f>IFERROR(IF(D90/W90/24=0, "-", D90/W90/24),"-")</f>
        <v>-</v>
      </c>
    </row>
    <row r="91" spans="1:26" s="76" customFormat="1" ht="42" customHeight="1" x14ac:dyDescent="0.3">
      <c r="A91" s="44">
        <v>5</v>
      </c>
      <c r="B91" s="45"/>
      <c r="C91" s="50" t="s">
        <v>377</v>
      </c>
      <c r="D91" s="19">
        <v>1000</v>
      </c>
      <c r="E91" s="21">
        <v>3</v>
      </c>
      <c r="F91" s="46"/>
      <c r="G91" s="47"/>
      <c r="H91" s="47"/>
      <c r="I91" s="83">
        <v>6</v>
      </c>
      <c r="J91" s="81">
        <v>25</v>
      </c>
      <c r="K91" s="47">
        <v>10</v>
      </c>
      <c r="L91" s="43">
        <f>IFERROR(J91/I91,"-")</f>
        <v>4.166666666666667</v>
      </c>
      <c r="M91" s="43">
        <f>IFERROR(K91/I91,"-")</f>
        <v>1.6666666666666667</v>
      </c>
      <c r="N91" s="86">
        <f>IFERROR(L91+M91, "-")</f>
        <v>5.8333333333333339</v>
      </c>
      <c r="O91" s="81">
        <v>50</v>
      </c>
      <c r="P91" s="47">
        <v>20</v>
      </c>
      <c r="Q91" s="43">
        <f>IFERROR(O91/I91, "-")</f>
        <v>8.3333333333333339</v>
      </c>
      <c r="R91" s="43">
        <f>IFERROR(P91/I91, "-")</f>
        <v>3.3333333333333335</v>
      </c>
      <c r="S91" s="86">
        <f>IFERROR(Q91+R91, "-")</f>
        <v>11.666666666666668</v>
      </c>
      <c r="T91" s="81">
        <v>8</v>
      </c>
      <c r="U91" s="47">
        <v>25</v>
      </c>
      <c r="V91" s="47">
        <v>10</v>
      </c>
      <c r="W91" s="43">
        <f>IFERROR(U91/T91, "-")</f>
        <v>3.125</v>
      </c>
      <c r="X91" s="43">
        <f>IFERROR(V91/T91, "-")</f>
        <v>1.25</v>
      </c>
      <c r="Y91" s="43">
        <f>IFERROR(W91+X91, "-")</f>
        <v>4.375</v>
      </c>
      <c r="Z91" s="87">
        <f>IFERROR(IF(D91/W91/24=0, "-", D91/W91/24),"-")</f>
        <v>13.333333333333334</v>
      </c>
    </row>
    <row r="92" spans="1:26" s="76" customFormat="1" ht="42" customHeight="1" x14ac:dyDescent="0.3">
      <c r="A92" s="126">
        <v>1</v>
      </c>
      <c r="B92" s="127"/>
      <c r="C92" s="144" t="s">
        <v>329</v>
      </c>
      <c r="D92" s="129">
        <v>100</v>
      </c>
      <c r="E92" s="130"/>
      <c r="F92" s="131"/>
      <c r="G92" s="132"/>
      <c r="H92" s="132"/>
      <c r="I92" s="133" t="s">
        <v>422</v>
      </c>
      <c r="J92" s="134"/>
      <c r="K92" s="132"/>
      <c r="L92" s="124"/>
      <c r="M92" s="124"/>
      <c r="N92" s="135"/>
      <c r="O92" s="134"/>
      <c r="P92" s="132"/>
      <c r="Q92" s="124"/>
      <c r="R92" s="124"/>
      <c r="S92" s="135"/>
      <c r="T92" s="134">
        <v>4</v>
      </c>
      <c r="U92" s="132">
        <v>4</v>
      </c>
      <c r="V92" s="132">
        <v>2</v>
      </c>
      <c r="W92" s="124">
        <f>IFERROR(U92/T92, "-")</f>
        <v>1</v>
      </c>
      <c r="X92" s="124">
        <f>IFERROR(V92/T92, "-")</f>
        <v>0.5</v>
      </c>
      <c r="Y92" s="124">
        <f>IFERROR(W92+X92, "-")</f>
        <v>1.5</v>
      </c>
      <c r="Z92" s="136">
        <f>IFERROR(IF(D92/W92/24=0, "-", D92/W92/24),"-")</f>
        <v>4.166666666666667</v>
      </c>
    </row>
    <row r="93" spans="1:26" s="76" customFormat="1" ht="42" customHeight="1" x14ac:dyDescent="0.3">
      <c r="A93" s="44">
        <v>0</v>
      </c>
      <c r="B93" s="45"/>
      <c r="C93" s="50" t="s">
        <v>446</v>
      </c>
      <c r="D93" s="19"/>
      <c r="E93" s="21"/>
      <c r="F93" s="46"/>
      <c r="G93" s="47"/>
      <c r="H93" s="47"/>
      <c r="I93" s="83">
        <v>24</v>
      </c>
      <c r="J93" s="81">
        <v>900</v>
      </c>
      <c r="K93" s="47">
        <v>1170</v>
      </c>
      <c r="L93" s="43">
        <f>IFERROR(J93/I93,"-")</f>
        <v>37.5</v>
      </c>
      <c r="M93" s="43">
        <f>IFERROR(K93/I93,"-")</f>
        <v>48.75</v>
      </c>
      <c r="N93" s="86">
        <f>IFERROR(L93+M93, "-")</f>
        <v>86.25</v>
      </c>
      <c r="O93" s="81">
        <v>1200</v>
      </c>
      <c r="P93" s="47">
        <v>1550</v>
      </c>
      <c r="Q93" s="43">
        <f>IFERROR(O93/I93, "-")</f>
        <v>50</v>
      </c>
      <c r="R93" s="43">
        <f>IFERROR(P93/I93, "-")</f>
        <v>64.583333333333329</v>
      </c>
      <c r="S93" s="86">
        <f>IFERROR(Q93+R93, "-")</f>
        <v>114.58333333333333</v>
      </c>
      <c r="T93" s="81">
        <v>36</v>
      </c>
      <c r="U93" s="103" t="s">
        <v>421</v>
      </c>
      <c r="V93" s="103" t="s">
        <v>421</v>
      </c>
      <c r="W93" s="43" t="str">
        <f>IFERROR(U93/T93, "-")</f>
        <v>-</v>
      </c>
      <c r="X93" s="43" t="str">
        <f>IFERROR(V93/T93, "-")</f>
        <v>-</v>
      </c>
      <c r="Y93" s="43" t="str">
        <f>IFERROR(W93+X93, "-")</f>
        <v>-</v>
      </c>
      <c r="Z93" s="87" t="str">
        <f>IFERROR(IF(D93/W93/24=0, "-", D93/W93/24),"-")</f>
        <v>-</v>
      </c>
    </row>
    <row r="94" spans="1:26" s="76" customFormat="1" ht="42" customHeight="1" x14ac:dyDescent="0.3">
      <c r="A94" s="44">
        <v>0</v>
      </c>
      <c r="B94" s="45"/>
      <c r="C94" s="50" t="s">
        <v>444</v>
      </c>
      <c r="D94" s="19"/>
      <c r="E94" s="21"/>
      <c r="F94" s="46"/>
      <c r="G94" s="47"/>
      <c r="H94" s="47"/>
      <c r="I94" s="83">
        <v>24</v>
      </c>
      <c r="J94" s="81">
        <v>810</v>
      </c>
      <c r="K94" s="47">
        <v>1090</v>
      </c>
      <c r="L94" s="43">
        <f>IFERROR(J94/I94,"-")</f>
        <v>33.75</v>
      </c>
      <c r="M94" s="43">
        <f>IFERROR(K94/I94,"-")</f>
        <v>45.416666666666664</v>
      </c>
      <c r="N94" s="86">
        <f>IFERROR(L94+M94, "-")</f>
        <v>79.166666666666657</v>
      </c>
      <c r="O94" s="81">
        <v>1075</v>
      </c>
      <c r="P94" s="47" t="s">
        <v>445</v>
      </c>
      <c r="Q94" s="43">
        <f>IFERROR(O94/I94, "-")</f>
        <v>44.791666666666664</v>
      </c>
      <c r="R94" s="43" t="str">
        <f>IFERROR(P94/I94, "-")</f>
        <v>-</v>
      </c>
      <c r="S94" s="86" t="str">
        <f>IFERROR(Q94+R94, "-")</f>
        <v>-</v>
      </c>
      <c r="T94" s="81">
        <v>36</v>
      </c>
      <c r="U94" s="103" t="s">
        <v>421</v>
      </c>
      <c r="V94" s="103" t="s">
        <v>421</v>
      </c>
      <c r="W94" s="43" t="str">
        <f>IFERROR(U94/T94, "-")</f>
        <v>-</v>
      </c>
      <c r="X94" s="43" t="str">
        <f>IFERROR(V94/T94, "-")</f>
        <v>-</v>
      </c>
      <c r="Y94" s="43" t="str">
        <f>IFERROR(W94+X94, "-")</f>
        <v>-</v>
      </c>
      <c r="Z94" s="87" t="str">
        <f>IFERROR(IF(D94/W94/24=0, "-", D94/W94/24),"-")</f>
        <v>-</v>
      </c>
    </row>
    <row r="95" spans="1:26" s="76" customFormat="1" ht="42" customHeight="1" x14ac:dyDescent="0.3">
      <c r="A95" s="44">
        <v>0</v>
      </c>
      <c r="B95" s="45"/>
      <c r="C95" s="50" t="s">
        <v>420</v>
      </c>
      <c r="D95" s="19"/>
      <c r="E95" s="21"/>
      <c r="F95" s="46"/>
      <c r="G95" s="47"/>
      <c r="H95" s="47"/>
      <c r="I95" s="83">
        <v>24</v>
      </c>
      <c r="J95" s="81">
        <v>1170</v>
      </c>
      <c r="K95" s="47">
        <v>900</v>
      </c>
      <c r="L95" s="43">
        <f>IFERROR(J95/I95,"-")</f>
        <v>48.75</v>
      </c>
      <c r="M95" s="43">
        <f>IFERROR(K95/I95,"-")</f>
        <v>37.5</v>
      </c>
      <c r="N95" s="86">
        <f>IFERROR(L95+M95, "-")</f>
        <v>86.25</v>
      </c>
      <c r="O95" s="81">
        <v>1550</v>
      </c>
      <c r="P95" s="47">
        <v>1200</v>
      </c>
      <c r="Q95" s="43">
        <f>IFERROR(O95/I95, "-")</f>
        <v>64.583333333333329</v>
      </c>
      <c r="R95" s="43">
        <f>IFERROR(P95/I95, "-")</f>
        <v>50</v>
      </c>
      <c r="S95" s="86">
        <f>IFERROR(Q95+R95, "-")</f>
        <v>114.58333333333333</v>
      </c>
      <c r="T95" s="81">
        <v>36</v>
      </c>
      <c r="U95" s="103" t="s">
        <v>421</v>
      </c>
      <c r="V95" s="103" t="s">
        <v>421</v>
      </c>
      <c r="W95" s="43" t="str">
        <f>IFERROR(U95/T95, "-")</f>
        <v>-</v>
      </c>
      <c r="X95" s="43" t="str">
        <f>IFERROR(V95/T95, "-")</f>
        <v>-</v>
      </c>
      <c r="Y95" s="43" t="str">
        <f>IFERROR(W95+X95, "-")</f>
        <v>-</v>
      </c>
      <c r="Z95" s="87" t="str">
        <f>IFERROR(IF(D95/W95/24=0, "-", D95/W95/24),"-")</f>
        <v>-</v>
      </c>
    </row>
    <row r="96" spans="1:26" s="76" customFormat="1" ht="42" customHeight="1" x14ac:dyDescent="0.3">
      <c r="A96" s="70">
        <v>0</v>
      </c>
      <c r="B96" s="71"/>
      <c r="C96" s="53" t="s">
        <v>359</v>
      </c>
      <c r="D96" s="62"/>
      <c r="E96" s="58"/>
      <c r="F96" s="73"/>
      <c r="G96" s="74"/>
      <c r="H96" s="74"/>
      <c r="I96" s="152" t="s">
        <v>421</v>
      </c>
      <c r="J96" s="106">
        <v>365</v>
      </c>
      <c r="K96" s="74">
        <v>2011</v>
      </c>
      <c r="L96" s="67" t="str">
        <f>IFERROR(J96/I96,"-")</f>
        <v>-</v>
      </c>
      <c r="M96" s="67" t="str">
        <f>IFERROR(K96/I96,"-")</f>
        <v>-</v>
      </c>
      <c r="N96" s="97" t="str">
        <f>IFERROR(L96+M96, "-")</f>
        <v>-</v>
      </c>
      <c r="O96" s="138" t="s">
        <v>421</v>
      </c>
      <c r="P96" s="139" t="s">
        <v>421</v>
      </c>
      <c r="Q96" s="67" t="str">
        <f>IFERROR(O96/I96, "-")</f>
        <v>-</v>
      </c>
      <c r="R96" s="67" t="str">
        <f>IFERROR(P96/I96, "-")</f>
        <v>-</v>
      </c>
      <c r="S96" s="97" t="str">
        <f>IFERROR(Q96+R96, "-")</f>
        <v>-</v>
      </c>
      <c r="T96" s="102" t="s">
        <v>421</v>
      </c>
      <c r="U96" s="103" t="s">
        <v>421</v>
      </c>
      <c r="V96" s="103" t="s">
        <v>421</v>
      </c>
      <c r="W96" s="67" t="str">
        <f>IFERROR(U96/T96, "-")</f>
        <v>-</v>
      </c>
      <c r="X96" s="67" t="str">
        <f>IFERROR(V96/T96, "-")</f>
        <v>-</v>
      </c>
      <c r="Y96" s="67" t="str">
        <f>IFERROR(W96+X96, "-")</f>
        <v>-</v>
      </c>
      <c r="Z96" s="107" t="str">
        <f>IFERROR(IF(D96/W96/24=0, "-", D96/W96/24),"-")</f>
        <v>-</v>
      </c>
    </row>
    <row r="97" spans="1:26" s="76" customFormat="1" ht="42" customHeight="1" x14ac:dyDescent="0.3">
      <c r="A97" s="70">
        <v>0</v>
      </c>
      <c r="B97" s="71"/>
      <c r="C97" s="53" t="s">
        <v>423</v>
      </c>
      <c r="D97" s="62"/>
      <c r="E97" s="58"/>
      <c r="F97" s="73"/>
      <c r="G97" s="74"/>
      <c r="H97" s="74"/>
      <c r="I97" s="152" t="s">
        <v>421</v>
      </c>
      <c r="J97" s="106">
        <v>190</v>
      </c>
      <c r="K97" s="74">
        <v>100</v>
      </c>
      <c r="L97" s="67" t="str">
        <f>IFERROR(J97/I97,"-")</f>
        <v>-</v>
      </c>
      <c r="M97" s="67" t="str">
        <f>IFERROR(K97/I97,"-")</f>
        <v>-</v>
      </c>
      <c r="N97" s="97" t="str">
        <f>IFERROR(L97+M97, "-")</f>
        <v>-</v>
      </c>
      <c r="O97" s="138" t="s">
        <v>421</v>
      </c>
      <c r="P97" s="139" t="s">
        <v>421</v>
      </c>
      <c r="Q97" s="67" t="str">
        <f>IFERROR(O97/I97, "-")</f>
        <v>-</v>
      </c>
      <c r="R97" s="67" t="str">
        <f>IFERROR(P97/I97, "-")</f>
        <v>-</v>
      </c>
      <c r="S97" s="97" t="str">
        <f>IFERROR(Q97+R97, "-")</f>
        <v>-</v>
      </c>
      <c r="T97" s="138" t="s">
        <v>421</v>
      </c>
      <c r="U97" s="139" t="s">
        <v>421</v>
      </c>
      <c r="V97" s="139" t="s">
        <v>421</v>
      </c>
      <c r="W97" s="67" t="str">
        <f>IFERROR(U97/T97, "-")</f>
        <v>-</v>
      </c>
      <c r="X97" s="67" t="str">
        <f>IFERROR(V97/T97, "-")</f>
        <v>-</v>
      </c>
      <c r="Y97" s="67" t="str">
        <f>IFERROR(W97+X97, "-")</f>
        <v>-</v>
      </c>
      <c r="Z97" s="107" t="str">
        <f>IFERROR(IF(D97/W97/24=0, "-", D97/W97/24),"-")</f>
        <v>-</v>
      </c>
    </row>
    <row r="98" spans="1:26" ht="42" customHeight="1" x14ac:dyDescent="0.3">
      <c r="A98" s="70">
        <v>0</v>
      </c>
      <c r="B98" s="71"/>
      <c r="C98" s="53" t="s">
        <v>389</v>
      </c>
      <c r="D98" s="62"/>
      <c r="E98" s="58"/>
      <c r="F98" s="73"/>
      <c r="G98" s="74"/>
      <c r="H98" s="74"/>
      <c r="I98" s="152" t="s">
        <v>421</v>
      </c>
      <c r="J98" s="106">
        <v>480</v>
      </c>
      <c r="K98" s="74">
        <v>1100</v>
      </c>
      <c r="L98" s="67" t="str">
        <f>IFERROR(J98/I98,"-")</f>
        <v>-</v>
      </c>
      <c r="M98" s="67" t="str">
        <f>IFERROR(K98/I98,"-")</f>
        <v>-</v>
      </c>
      <c r="N98" s="97" t="str">
        <f>IFERROR(L98+M98, "-")</f>
        <v>-</v>
      </c>
      <c r="O98" s="138" t="s">
        <v>421</v>
      </c>
      <c r="P98" s="139" t="s">
        <v>421</v>
      </c>
      <c r="Q98" s="67" t="str">
        <f>IFERROR(O98/I98, "-")</f>
        <v>-</v>
      </c>
      <c r="R98" s="67" t="str">
        <f>IFERROR(P98/I98, "-")</f>
        <v>-</v>
      </c>
      <c r="S98" s="97" t="str">
        <f>IFERROR(Q98+R98, "-")</f>
        <v>-</v>
      </c>
      <c r="T98" s="102" t="s">
        <v>421</v>
      </c>
      <c r="U98" s="103" t="s">
        <v>421</v>
      </c>
      <c r="V98" s="103" t="s">
        <v>421</v>
      </c>
      <c r="W98" s="67" t="str">
        <f>IFERROR(U98/T98, "-")</f>
        <v>-</v>
      </c>
      <c r="X98" s="67" t="str">
        <f>IFERROR(V98/T98, "-")</f>
        <v>-</v>
      </c>
      <c r="Y98" s="67" t="str">
        <f>IFERROR(W98+X98, "-")</f>
        <v>-</v>
      </c>
      <c r="Z98" s="107" t="str">
        <f>IFERROR(IF(D98/W98/24=0, "-", D98/W98/24),"-")</f>
        <v>-</v>
      </c>
    </row>
    <row r="99" spans="1:26" s="123" customFormat="1" ht="42" customHeight="1" x14ac:dyDescent="0.3">
      <c r="A99" s="70">
        <v>0</v>
      </c>
      <c r="B99" s="71"/>
      <c r="C99" s="53" t="s">
        <v>404</v>
      </c>
      <c r="D99" s="62"/>
      <c r="E99" s="58"/>
      <c r="F99" s="73"/>
      <c r="G99" s="74"/>
      <c r="H99" s="74"/>
      <c r="I99" s="152" t="s">
        <v>421</v>
      </c>
      <c r="J99" s="106">
        <v>135</v>
      </c>
      <c r="K99" s="74">
        <v>465</v>
      </c>
      <c r="L99" s="67" t="str">
        <f>IFERROR(J99/I99,"-")</f>
        <v>-</v>
      </c>
      <c r="M99" s="67" t="str">
        <f>IFERROR(K99/I99,"-")</f>
        <v>-</v>
      </c>
      <c r="N99" s="97" t="str">
        <f>IFERROR(L99+M99, "-")</f>
        <v>-</v>
      </c>
      <c r="O99" s="138" t="s">
        <v>421</v>
      </c>
      <c r="P99" s="139" t="s">
        <v>421</v>
      </c>
      <c r="Q99" s="67" t="str">
        <f>IFERROR(O99/I99, "-")</f>
        <v>-</v>
      </c>
      <c r="R99" s="67" t="str">
        <f>IFERROR(P99/I99, "-")</f>
        <v>-</v>
      </c>
      <c r="S99" s="97" t="str">
        <f>IFERROR(Q99+R99, "-")</f>
        <v>-</v>
      </c>
      <c r="T99" s="102" t="s">
        <v>421</v>
      </c>
      <c r="U99" s="103" t="s">
        <v>421</v>
      </c>
      <c r="V99" s="103" t="s">
        <v>421</v>
      </c>
      <c r="W99" s="67" t="str">
        <f>IFERROR(U99/T99, "-")</f>
        <v>-</v>
      </c>
      <c r="X99" s="67" t="str">
        <f>IFERROR(V99/T99, "-")</f>
        <v>-</v>
      </c>
      <c r="Y99" s="67" t="str">
        <f>IFERROR(W99+X99, "-")</f>
        <v>-</v>
      </c>
      <c r="Z99" s="107" t="str">
        <f>IFERROR(IF(D99/W99/24=0, "-", D99/W99/24),"-")</f>
        <v>-</v>
      </c>
    </row>
    <row r="100" spans="1:26" ht="42" customHeight="1" x14ac:dyDescent="0.3">
      <c r="A100" s="70">
        <v>0</v>
      </c>
      <c r="B100" s="71"/>
      <c r="C100" s="53" t="s">
        <v>405</v>
      </c>
      <c r="D100" s="62"/>
      <c r="E100" s="58"/>
      <c r="F100" s="73"/>
      <c r="G100" s="74"/>
      <c r="H100" s="74"/>
      <c r="I100" s="152" t="s">
        <v>421</v>
      </c>
      <c r="J100" s="106">
        <v>215</v>
      </c>
      <c r="K100" s="74">
        <v>125</v>
      </c>
      <c r="L100" s="67" t="str">
        <f>IFERROR(J100/I100,"-")</f>
        <v>-</v>
      </c>
      <c r="M100" s="67" t="str">
        <f>IFERROR(K100/I100,"-")</f>
        <v>-</v>
      </c>
      <c r="N100" s="97" t="str">
        <f>IFERROR(L100+M100, "-")</f>
        <v>-</v>
      </c>
      <c r="O100" s="138" t="s">
        <v>421</v>
      </c>
      <c r="P100" s="139" t="s">
        <v>421</v>
      </c>
      <c r="Q100" s="67" t="str">
        <f>IFERROR(O100/I100, "-")</f>
        <v>-</v>
      </c>
      <c r="R100" s="67" t="str">
        <f>IFERROR(P100/I100, "-")</f>
        <v>-</v>
      </c>
      <c r="S100" s="97" t="str">
        <f>IFERROR(Q100+R100, "-")</f>
        <v>-</v>
      </c>
      <c r="T100" s="102" t="s">
        <v>421</v>
      </c>
      <c r="U100" s="103" t="s">
        <v>421</v>
      </c>
      <c r="V100" s="103" t="s">
        <v>421</v>
      </c>
      <c r="W100" s="67" t="str">
        <f>IFERROR(U100/T100, "-")</f>
        <v>-</v>
      </c>
      <c r="X100" s="67" t="str">
        <f>IFERROR(V100/T100, "-")</f>
        <v>-</v>
      </c>
      <c r="Y100" s="67" t="str">
        <f>IFERROR(W100+X100, "-")</f>
        <v>-</v>
      </c>
      <c r="Z100" s="107" t="str">
        <f>IFERROR(IF(D100/W100/24=0, "-", D100/W100/24),"-")</f>
        <v>-</v>
      </c>
    </row>
    <row r="101" spans="1:26" ht="42" customHeight="1" x14ac:dyDescent="0.3">
      <c r="A101" s="44"/>
      <c r="B101" s="45"/>
      <c r="C101" s="18"/>
      <c r="D101" s="19"/>
      <c r="E101" s="21"/>
      <c r="F101" s="46"/>
      <c r="G101" s="47"/>
      <c r="H101" s="47"/>
      <c r="I101" s="83"/>
      <c r="J101" s="81"/>
      <c r="K101" s="47"/>
      <c r="L101" s="43"/>
      <c r="M101" s="43"/>
      <c r="N101" s="86"/>
      <c r="O101" s="81"/>
      <c r="P101" s="47"/>
      <c r="Q101" s="43"/>
      <c r="R101" s="43"/>
      <c r="S101" s="86"/>
      <c r="T101" s="81"/>
      <c r="U101" s="47"/>
      <c r="V101" s="47"/>
      <c r="W101" s="43"/>
      <c r="X101" s="43"/>
      <c r="Y101" s="43"/>
      <c r="Z101" s="87"/>
    </row>
    <row r="102" spans="1:26" ht="42" customHeight="1" x14ac:dyDescent="0.3">
      <c r="A102" s="44"/>
      <c r="B102" s="45"/>
      <c r="C102" s="18"/>
      <c r="D102" s="19"/>
      <c r="E102" s="21"/>
      <c r="F102" s="46"/>
      <c r="G102" s="47"/>
      <c r="H102" s="47"/>
      <c r="I102" s="83"/>
      <c r="J102" s="81"/>
      <c r="K102" s="47"/>
      <c r="L102" s="43"/>
      <c r="M102" s="43"/>
      <c r="N102" s="86"/>
      <c r="O102" s="81"/>
      <c r="P102" s="47"/>
      <c r="Q102" s="43"/>
      <c r="R102" s="43"/>
      <c r="S102" s="86"/>
      <c r="T102" s="81"/>
      <c r="U102" s="47"/>
      <c r="V102" s="47"/>
      <c r="W102" s="43"/>
      <c r="X102" s="43"/>
      <c r="Y102" s="43"/>
      <c r="Z102" s="87"/>
    </row>
    <row r="103" spans="1:26" ht="42" customHeight="1" x14ac:dyDescent="0.3">
      <c r="A103" s="44"/>
      <c r="B103" s="45"/>
      <c r="C103" s="18"/>
      <c r="D103" s="19"/>
      <c r="E103" s="21"/>
      <c r="F103" s="46"/>
      <c r="G103" s="47"/>
      <c r="H103" s="47"/>
      <c r="I103" s="83"/>
      <c r="J103" s="81"/>
      <c r="K103" s="47"/>
      <c r="L103" s="43"/>
      <c r="M103" s="43"/>
      <c r="N103" s="86"/>
      <c r="O103" s="81"/>
      <c r="P103" s="47"/>
      <c r="Q103" s="43"/>
      <c r="R103" s="43"/>
      <c r="S103" s="86"/>
      <c r="T103" s="81"/>
      <c r="U103" s="47"/>
      <c r="V103" s="47"/>
      <c r="W103" s="43"/>
      <c r="X103" s="43"/>
      <c r="Y103" s="43"/>
      <c r="Z103" s="87"/>
    </row>
  </sheetData>
  <sortState ref="A3:Z100">
    <sortCondition descending="1" ref="A3:A100"/>
    <sortCondition ref="D3:D100"/>
  </sortState>
  <mergeCells count="3">
    <mergeCell ref="J1:N1"/>
    <mergeCell ref="O1:S1"/>
    <mergeCell ref="T1:Z1"/>
  </mergeCells>
  <phoneticPr fontId="2" type="noConversion"/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51"/>
  <sheetViews>
    <sheetView workbookViewId="0">
      <pane xSplit="9" ySplit="2" topLeftCell="J39" activePane="bottomRight" state="frozen"/>
      <selection pane="topRight" activeCell="J1" sqref="J1"/>
      <selection pane="bottomLeft" activeCell="A3" sqref="A3"/>
      <selection pane="bottomRight" activeCell="C50" sqref="C50"/>
    </sheetView>
  </sheetViews>
  <sheetFormatPr defaultRowHeight="11.25" x14ac:dyDescent="0.3"/>
  <cols>
    <col min="1" max="1" width="6.125" style="9" customWidth="1"/>
    <col min="2" max="2" width="14.125" style="3" customWidth="1"/>
    <col min="3" max="3" width="23.125" style="7" bestFit="1" customWidth="1"/>
    <col min="4" max="4" width="8.625" style="4" bestFit="1" customWidth="1"/>
    <col min="5" max="5" width="7.375" style="8" bestFit="1" customWidth="1"/>
    <col min="6" max="6" width="8" style="1" bestFit="1" customWidth="1"/>
    <col min="7" max="7" width="6.625" style="5" bestFit="1" customWidth="1"/>
    <col min="8" max="8" width="6.375" style="5" bestFit="1" customWidth="1"/>
    <col min="9" max="9" width="6.875" style="8" bestFit="1" customWidth="1"/>
    <col min="10" max="11" width="5.625" style="5" bestFit="1" customWidth="1"/>
    <col min="12" max="12" width="6.375" style="6" bestFit="1" customWidth="1"/>
    <col min="13" max="13" width="5.875" style="6" bestFit="1" customWidth="1"/>
    <col min="14" max="14" width="6.375" style="6" bestFit="1" customWidth="1"/>
    <col min="15" max="16" width="5.625" style="5" bestFit="1" customWidth="1"/>
    <col min="17" max="17" width="6.375" style="6" bestFit="1" customWidth="1"/>
    <col min="18" max="18" width="5.875" style="6" bestFit="1" customWidth="1"/>
    <col min="19" max="19" width="6.375" style="6" bestFit="1" customWidth="1"/>
    <col min="20" max="20" width="6" style="5" bestFit="1" customWidth="1"/>
    <col min="21" max="22" width="5.625" style="5" bestFit="1" customWidth="1"/>
    <col min="23" max="25" width="6.625" style="6" bestFit="1" customWidth="1"/>
    <col min="26" max="26" width="7.625" style="3" bestFit="1" customWidth="1"/>
    <col min="27" max="16384" width="9" style="2"/>
  </cols>
  <sheetData>
    <row r="1" spans="1:26" s="29" customFormat="1" ht="17.25" customHeight="1" thickBot="1" x14ac:dyDescent="0.35">
      <c r="A1" s="39" t="s">
        <v>141</v>
      </c>
      <c r="B1" s="40"/>
      <c r="C1" s="40"/>
      <c r="D1" s="40"/>
      <c r="E1" s="41"/>
      <c r="F1" s="22"/>
      <c r="G1" s="23"/>
      <c r="H1" s="22"/>
      <c r="I1" s="24"/>
      <c r="J1" s="164" t="s">
        <v>10</v>
      </c>
      <c r="K1" s="165"/>
      <c r="L1" s="165"/>
      <c r="M1" s="165"/>
      <c r="N1" s="166"/>
      <c r="O1" s="164" t="s">
        <v>12</v>
      </c>
      <c r="P1" s="165"/>
      <c r="Q1" s="165"/>
      <c r="R1" s="165"/>
      <c r="S1" s="166"/>
      <c r="T1" s="164" t="s">
        <v>9</v>
      </c>
      <c r="U1" s="165"/>
      <c r="V1" s="165"/>
      <c r="W1" s="165"/>
      <c r="X1" s="165"/>
      <c r="Y1" s="165"/>
      <c r="Z1" s="166"/>
    </row>
    <row r="2" spans="1:26" s="29" customFormat="1" ht="12" thickBot="1" x14ac:dyDescent="0.35">
      <c r="A2" s="24" t="s">
        <v>0</v>
      </c>
      <c r="B2" s="42" t="s">
        <v>1</v>
      </c>
      <c r="C2" s="42" t="s">
        <v>2</v>
      </c>
      <c r="D2" s="25" t="s">
        <v>144</v>
      </c>
      <c r="E2" s="26" t="s">
        <v>142</v>
      </c>
      <c r="F2" s="22" t="s">
        <v>15</v>
      </c>
      <c r="G2" s="27" t="s">
        <v>18</v>
      </c>
      <c r="H2" s="27" t="s">
        <v>17</v>
      </c>
      <c r="I2" s="26" t="s">
        <v>8</v>
      </c>
      <c r="J2" s="27" t="s">
        <v>3</v>
      </c>
      <c r="K2" s="27" t="s">
        <v>4</v>
      </c>
      <c r="L2" s="28" t="s">
        <v>5</v>
      </c>
      <c r="M2" s="28" t="s">
        <v>6</v>
      </c>
      <c r="N2" s="28" t="s">
        <v>7</v>
      </c>
      <c r="O2" s="27" t="s">
        <v>3</v>
      </c>
      <c r="P2" s="27" t="s">
        <v>4</v>
      </c>
      <c r="Q2" s="28" t="s">
        <v>5</v>
      </c>
      <c r="R2" s="28" t="s">
        <v>6</v>
      </c>
      <c r="S2" s="28" t="s">
        <v>7</v>
      </c>
      <c r="T2" s="27" t="s">
        <v>16</v>
      </c>
      <c r="U2" s="27" t="s">
        <v>3</v>
      </c>
      <c r="V2" s="27" t="s">
        <v>4</v>
      </c>
      <c r="W2" s="28" t="s">
        <v>5</v>
      </c>
      <c r="X2" s="28" t="s">
        <v>6</v>
      </c>
      <c r="Y2" s="28" t="s">
        <v>7</v>
      </c>
      <c r="Z2" s="42" t="s">
        <v>23</v>
      </c>
    </row>
    <row r="3" spans="1:26" ht="55.5" customHeight="1" x14ac:dyDescent="0.3">
      <c r="A3" s="44">
        <v>35</v>
      </c>
      <c r="B3" s="45"/>
      <c r="C3" s="50" t="s">
        <v>326</v>
      </c>
      <c r="D3" s="19">
        <v>225000</v>
      </c>
      <c r="E3" s="21">
        <v>30</v>
      </c>
      <c r="F3" s="46"/>
      <c r="G3" s="47"/>
      <c r="H3" s="47"/>
      <c r="I3" s="21">
        <v>36</v>
      </c>
      <c r="J3" s="47">
        <v>955</v>
      </c>
      <c r="K3" s="47">
        <v>570</v>
      </c>
      <c r="L3" s="43">
        <f>J3/I3</f>
        <v>26.527777777777779</v>
      </c>
      <c r="M3" s="43">
        <f>K3/I3</f>
        <v>15.833333333333334</v>
      </c>
      <c r="N3" s="85">
        <f>L3+M3</f>
        <v>42.361111111111114</v>
      </c>
      <c r="O3" s="81">
        <v>1275</v>
      </c>
      <c r="P3" s="47">
        <v>760</v>
      </c>
      <c r="Q3" s="43">
        <f>O3/I3</f>
        <v>35.416666666666664</v>
      </c>
      <c r="R3" s="43">
        <f>P3/I3</f>
        <v>21.111111111111111</v>
      </c>
      <c r="S3" s="85">
        <f>Q3+R3</f>
        <v>56.527777777777771</v>
      </c>
      <c r="T3" s="102" t="s">
        <v>434</v>
      </c>
      <c r="U3" s="103" t="s">
        <v>434</v>
      </c>
      <c r="V3" s="103" t="s">
        <v>434</v>
      </c>
      <c r="W3" s="43" t="str">
        <f t="shared" ref="W3:W39" si="0">IFERROR(U3/T3, "-")</f>
        <v>-</v>
      </c>
      <c r="X3" s="43" t="str">
        <f t="shared" ref="X3:X39" si="1">IFERROR(V3/T3, "-")</f>
        <v>-</v>
      </c>
      <c r="Y3" s="43" t="str">
        <f t="shared" ref="Y3:Y39" si="2">IFERROR(W3+X3, "-")</f>
        <v>-</v>
      </c>
      <c r="Z3" s="49" t="str">
        <f t="shared" ref="Z3:Z39" si="3">IFERROR(IF(D3/W3/24=0, "-", D3/W3/24), "-")</f>
        <v>-</v>
      </c>
    </row>
    <row r="4" spans="1:26" ht="55.5" customHeight="1" x14ac:dyDescent="0.3">
      <c r="A4" s="44">
        <v>32</v>
      </c>
      <c r="B4" s="45"/>
      <c r="C4" s="50" t="s">
        <v>442</v>
      </c>
      <c r="D4" s="19"/>
      <c r="E4" s="21">
        <v>35</v>
      </c>
      <c r="F4" s="46"/>
      <c r="G4" s="47">
        <v>34</v>
      </c>
      <c r="H4" s="47">
        <v>5250</v>
      </c>
      <c r="I4" s="21">
        <v>54</v>
      </c>
      <c r="J4" s="47">
        <v>610</v>
      </c>
      <c r="K4" s="47">
        <v>465</v>
      </c>
      <c r="L4" s="43">
        <f>J4/I4</f>
        <v>11.296296296296296</v>
      </c>
      <c r="M4" s="43">
        <f>K4/I4</f>
        <v>8.6111111111111107</v>
      </c>
      <c r="N4" s="86">
        <f>L4+M4</f>
        <v>19.907407407407405</v>
      </c>
      <c r="O4" s="81">
        <v>1000</v>
      </c>
      <c r="P4" s="47">
        <v>1680</v>
      </c>
      <c r="Q4" s="43">
        <f>O4/I4</f>
        <v>18.518518518518519</v>
      </c>
      <c r="R4" s="43">
        <f>P4/I4</f>
        <v>31.111111111111111</v>
      </c>
      <c r="S4" s="86">
        <f>Q4+R4</f>
        <v>49.629629629629633</v>
      </c>
      <c r="T4" s="102" t="s">
        <v>435</v>
      </c>
      <c r="U4" s="103" t="s">
        <v>435</v>
      </c>
      <c r="V4" s="103" t="s">
        <v>435</v>
      </c>
      <c r="W4" s="43" t="str">
        <f t="shared" si="0"/>
        <v>-</v>
      </c>
      <c r="X4" s="43" t="str">
        <f t="shared" si="1"/>
        <v>-</v>
      </c>
      <c r="Y4" s="43" t="str">
        <f t="shared" si="2"/>
        <v>-</v>
      </c>
      <c r="Z4" s="49" t="str">
        <f t="shared" si="3"/>
        <v>-</v>
      </c>
    </row>
    <row r="5" spans="1:26" s="123" customFormat="1" ht="55.5" customHeight="1" x14ac:dyDescent="0.3">
      <c r="A5" s="126">
        <v>30</v>
      </c>
      <c r="B5" s="127"/>
      <c r="C5" s="144" t="s">
        <v>143</v>
      </c>
      <c r="D5" s="129">
        <v>35000</v>
      </c>
      <c r="E5" s="130">
        <v>16</v>
      </c>
      <c r="F5" s="131"/>
      <c r="G5" s="132">
        <v>0</v>
      </c>
      <c r="H5" s="132">
        <v>900</v>
      </c>
      <c r="I5" s="130" t="s">
        <v>166</v>
      </c>
      <c r="J5" s="132"/>
      <c r="K5" s="132"/>
      <c r="L5" s="124"/>
      <c r="M5" s="124"/>
      <c r="N5" s="135"/>
      <c r="O5" s="134"/>
      <c r="P5" s="132"/>
      <c r="Q5" s="124"/>
      <c r="R5" s="124"/>
      <c r="S5" s="135"/>
      <c r="T5" s="134">
        <v>10</v>
      </c>
      <c r="U5" s="132">
        <v>210</v>
      </c>
      <c r="V5" s="132">
        <v>370</v>
      </c>
      <c r="W5" s="124">
        <f t="shared" si="0"/>
        <v>21</v>
      </c>
      <c r="X5" s="124">
        <f t="shared" si="1"/>
        <v>37</v>
      </c>
      <c r="Y5" s="124">
        <f t="shared" si="2"/>
        <v>58</v>
      </c>
      <c r="Z5" s="145">
        <f t="shared" si="3"/>
        <v>69.444444444444443</v>
      </c>
    </row>
    <row r="6" spans="1:26" ht="55.5" customHeight="1" x14ac:dyDescent="0.3">
      <c r="A6" s="44">
        <v>30</v>
      </c>
      <c r="B6" s="45"/>
      <c r="C6" s="50" t="s">
        <v>164</v>
      </c>
      <c r="D6" s="19">
        <v>75000</v>
      </c>
      <c r="E6" s="21"/>
      <c r="F6" s="46"/>
      <c r="G6" s="47"/>
      <c r="H6" s="47"/>
      <c r="I6" s="21">
        <v>14</v>
      </c>
      <c r="J6" s="47">
        <v>260</v>
      </c>
      <c r="K6" s="47">
        <v>185</v>
      </c>
      <c r="L6" s="43">
        <f t="shared" ref="L6:L11" si="4">J6/I6</f>
        <v>18.571428571428573</v>
      </c>
      <c r="M6" s="43">
        <f t="shared" ref="M6:M11" si="5">K6/I6</f>
        <v>13.214285714285714</v>
      </c>
      <c r="N6" s="86">
        <f t="shared" ref="N6:N11" si="6">L6+M6</f>
        <v>31.785714285714285</v>
      </c>
      <c r="O6" s="81">
        <v>350</v>
      </c>
      <c r="P6" s="47">
        <v>250</v>
      </c>
      <c r="Q6" s="43">
        <f t="shared" ref="Q6:Q11" si="7">O6/I6</f>
        <v>25</v>
      </c>
      <c r="R6" s="43">
        <f t="shared" ref="R6:R11" si="8">P6/I6</f>
        <v>17.857142857142858</v>
      </c>
      <c r="S6" s="86">
        <f t="shared" ref="S6:S11" si="9">Q6+R6</f>
        <v>42.857142857142861</v>
      </c>
      <c r="T6" s="81">
        <v>28</v>
      </c>
      <c r="U6" s="47">
        <v>175</v>
      </c>
      <c r="V6" s="47">
        <v>125</v>
      </c>
      <c r="W6" s="43">
        <f t="shared" si="0"/>
        <v>6.25</v>
      </c>
      <c r="X6" s="43">
        <f t="shared" si="1"/>
        <v>4.4642857142857144</v>
      </c>
      <c r="Y6" s="43">
        <f t="shared" si="2"/>
        <v>10.714285714285715</v>
      </c>
      <c r="Z6" s="49">
        <f t="shared" si="3"/>
        <v>500</v>
      </c>
    </row>
    <row r="7" spans="1:26" ht="55.5" customHeight="1" x14ac:dyDescent="0.3">
      <c r="A7" s="44">
        <v>27</v>
      </c>
      <c r="B7" s="45"/>
      <c r="C7" s="50" t="s">
        <v>155</v>
      </c>
      <c r="D7" s="19"/>
      <c r="E7" s="21">
        <v>40</v>
      </c>
      <c r="F7" s="46"/>
      <c r="G7" s="47">
        <v>60</v>
      </c>
      <c r="H7" s="47">
        <v>1250</v>
      </c>
      <c r="I7" s="21">
        <v>12</v>
      </c>
      <c r="J7" s="47">
        <v>225</v>
      </c>
      <c r="K7" s="47">
        <v>350</v>
      </c>
      <c r="L7" s="43">
        <f t="shared" si="4"/>
        <v>18.75</v>
      </c>
      <c r="M7" s="43">
        <f t="shared" si="5"/>
        <v>29.166666666666668</v>
      </c>
      <c r="N7" s="86">
        <f t="shared" si="6"/>
        <v>47.916666666666671</v>
      </c>
      <c r="O7" s="81">
        <v>300</v>
      </c>
      <c r="P7" s="47">
        <v>450</v>
      </c>
      <c r="Q7" s="43">
        <f t="shared" si="7"/>
        <v>25</v>
      </c>
      <c r="R7" s="43">
        <f t="shared" si="8"/>
        <v>37.5</v>
      </c>
      <c r="S7" s="86">
        <f t="shared" si="9"/>
        <v>62.5</v>
      </c>
      <c r="T7" s="81">
        <v>24</v>
      </c>
      <c r="U7" s="47">
        <v>150</v>
      </c>
      <c r="V7" s="47">
        <v>300</v>
      </c>
      <c r="W7" s="43">
        <f t="shared" si="0"/>
        <v>6.25</v>
      </c>
      <c r="X7" s="43">
        <f t="shared" si="1"/>
        <v>12.5</v>
      </c>
      <c r="Y7" s="43">
        <f t="shared" si="2"/>
        <v>18.75</v>
      </c>
      <c r="Z7" s="49" t="str">
        <f t="shared" si="3"/>
        <v>-</v>
      </c>
    </row>
    <row r="8" spans="1:26" ht="55.5" customHeight="1" x14ac:dyDescent="0.3">
      <c r="A8" s="44">
        <v>26</v>
      </c>
      <c r="B8" s="45"/>
      <c r="C8" s="50" t="s">
        <v>169</v>
      </c>
      <c r="D8" s="19">
        <v>140000</v>
      </c>
      <c r="E8" s="21">
        <v>24</v>
      </c>
      <c r="F8" s="46"/>
      <c r="G8" s="47">
        <v>50</v>
      </c>
      <c r="H8" s="47">
        <v>1800</v>
      </c>
      <c r="I8" s="21">
        <v>32</v>
      </c>
      <c r="J8" s="47">
        <v>930</v>
      </c>
      <c r="K8" s="47">
        <v>705</v>
      </c>
      <c r="L8" s="43">
        <f t="shared" si="4"/>
        <v>29.0625</v>
      </c>
      <c r="M8" s="43">
        <f t="shared" si="5"/>
        <v>22.03125</v>
      </c>
      <c r="N8" s="86">
        <f t="shared" si="6"/>
        <v>51.09375</v>
      </c>
      <c r="O8" s="81">
        <v>705</v>
      </c>
      <c r="P8" s="47">
        <v>930</v>
      </c>
      <c r="Q8" s="43">
        <f t="shared" si="7"/>
        <v>22.03125</v>
      </c>
      <c r="R8" s="43">
        <f t="shared" si="8"/>
        <v>29.0625</v>
      </c>
      <c r="S8" s="86">
        <f t="shared" si="9"/>
        <v>51.09375</v>
      </c>
      <c r="T8" s="81">
        <v>44</v>
      </c>
      <c r="U8" s="47">
        <v>630</v>
      </c>
      <c r="V8" s="47">
        <v>475</v>
      </c>
      <c r="W8" s="43">
        <f t="shared" si="0"/>
        <v>14.318181818181818</v>
      </c>
      <c r="X8" s="43">
        <f t="shared" si="1"/>
        <v>10.795454545454545</v>
      </c>
      <c r="Y8" s="43">
        <f t="shared" si="2"/>
        <v>25.113636363636363</v>
      </c>
      <c r="Z8" s="49">
        <f t="shared" si="3"/>
        <v>407.40740740740739</v>
      </c>
    </row>
    <row r="9" spans="1:26" ht="55.5" customHeight="1" x14ac:dyDescent="0.3">
      <c r="A9" s="44">
        <v>25</v>
      </c>
      <c r="B9" s="45"/>
      <c r="C9" s="50" t="s">
        <v>161</v>
      </c>
      <c r="D9" s="19"/>
      <c r="E9" s="21">
        <v>20</v>
      </c>
      <c r="F9" s="46"/>
      <c r="G9" s="47"/>
      <c r="H9" s="47"/>
      <c r="I9" s="21">
        <v>8</v>
      </c>
      <c r="J9" s="47">
        <v>190</v>
      </c>
      <c r="K9" s="47">
        <v>120</v>
      </c>
      <c r="L9" s="43">
        <f t="shared" si="4"/>
        <v>23.75</v>
      </c>
      <c r="M9" s="43">
        <f t="shared" si="5"/>
        <v>15</v>
      </c>
      <c r="N9" s="86">
        <f t="shared" si="6"/>
        <v>38.75</v>
      </c>
      <c r="O9" s="81">
        <v>250</v>
      </c>
      <c r="P9" s="47">
        <v>160</v>
      </c>
      <c r="Q9" s="43">
        <f t="shared" si="7"/>
        <v>31.25</v>
      </c>
      <c r="R9" s="43">
        <f t="shared" si="8"/>
        <v>20</v>
      </c>
      <c r="S9" s="86">
        <f t="shared" si="9"/>
        <v>51.25</v>
      </c>
      <c r="T9" s="81">
        <v>16</v>
      </c>
      <c r="U9" s="47">
        <v>125</v>
      </c>
      <c r="V9" s="47">
        <v>60</v>
      </c>
      <c r="W9" s="43">
        <f t="shared" si="0"/>
        <v>7.8125</v>
      </c>
      <c r="X9" s="43">
        <f t="shared" si="1"/>
        <v>3.75</v>
      </c>
      <c r="Y9" s="43">
        <f t="shared" si="2"/>
        <v>11.5625</v>
      </c>
      <c r="Z9" s="49" t="str">
        <f t="shared" si="3"/>
        <v>-</v>
      </c>
    </row>
    <row r="10" spans="1:26" ht="55.5" customHeight="1" x14ac:dyDescent="0.3">
      <c r="A10" s="44">
        <v>24</v>
      </c>
      <c r="B10" s="45"/>
      <c r="C10" s="50" t="s">
        <v>153</v>
      </c>
      <c r="D10" s="19">
        <v>50000</v>
      </c>
      <c r="E10" s="21"/>
      <c r="F10" s="46"/>
      <c r="G10" s="47"/>
      <c r="H10" s="47"/>
      <c r="I10" s="21">
        <v>18</v>
      </c>
      <c r="J10" s="47">
        <v>375</v>
      </c>
      <c r="K10" s="47">
        <v>375</v>
      </c>
      <c r="L10" s="43">
        <f t="shared" si="4"/>
        <v>20.833333333333332</v>
      </c>
      <c r="M10" s="43">
        <f t="shared" si="5"/>
        <v>20.833333333333332</v>
      </c>
      <c r="N10" s="86">
        <f t="shared" si="6"/>
        <v>41.666666666666664</v>
      </c>
      <c r="O10" s="81">
        <v>500</v>
      </c>
      <c r="P10" s="47">
        <v>500</v>
      </c>
      <c r="Q10" s="43">
        <f t="shared" si="7"/>
        <v>27.777777777777779</v>
      </c>
      <c r="R10" s="43">
        <f t="shared" si="8"/>
        <v>27.777777777777779</v>
      </c>
      <c r="S10" s="86">
        <f t="shared" si="9"/>
        <v>55.555555555555557</v>
      </c>
      <c r="T10" s="81">
        <v>36</v>
      </c>
      <c r="U10" s="47">
        <v>250</v>
      </c>
      <c r="V10" s="47">
        <v>250</v>
      </c>
      <c r="W10" s="43">
        <f t="shared" si="0"/>
        <v>6.9444444444444446</v>
      </c>
      <c r="X10" s="43">
        <f t="shared" si="1"/>
        <v>6.9444444444444446</v>
      </c>
      <c r="Y10" s="43">
        <f t="shared" si="2"/>
        <v>13.888888888888889</v>
      </c>
      <c r="Z10" s="49">
        <f t="shared" si="3"/>
        <v>300</v>
      </c>
    </row>
    <row r="11" spans="1:26" ht="55.5" customHeight="1" x14ac:dyDescent="0.3">
      <c r="A11" s="44">
        <v>24</v>
      </c>
      <c r="B11" s="45"/>
      <c r="C11" s="50" t="s">
        <v>451</v>
      </c>
      <c r="D11" s="19">
        <v>115000</v>
      </c>
      <c r="E11" s="21">
        <v>25</v>
      </c>
      <c r="F11" s="46"/>
      <c r="G11" s="47">
        <v>16</v>
      </c>
      <c r="H11" s="47">
        <v>2300</v>
      </c>
      <c r="I11" s="21">
        <v>13</v>
      </c>
      <c r="J11" s="47">
        <v>285</v>
      </c>
      <c r="K11" s="47">
        <v>495</v>
      </c>
      <c r="L11" s="43">
        <f t="shared" si="4"/>
        <v>21.923076923076923</v>
      </c>
      <c r="M11" s="43">
        <f t="shared" si="5"/>
        <v>38.07692307692308</v>
      </c>
      <c r="N11" s="86">
        <f t="shared" si="6"/>
        <v>60</v>
      </c>
      <c r="O11" s="81">
        <v>380</v>
      </c>
      <c r="P11" s="47">
        <v>660</v>
      </c>
      <c r="Q11" s="43">
        <f t="shared" si="7"/>
        <v>29.23076923076923</v>
      </c>
      <c r="R11" s="43">
        <f t="shared" si="8"/>
        <v>50.769230769230766</v>
      </c>
      <c r="S11" s="86">
        <f t="shared" si="9"/>
        <v>80</v>
      </c>
      <c r="T11" s="81">
        <v>26</v>
      </c>
      <c r="U11" s="47" t="s">
        <v>452</v>
      </c>
      <c r="V11" s="47" t="s">
        <v>452</v>
      </c>
      <c r="W11" s="43" t="str">
        <f t="shared" si="0"/>
        <v>-</v>
      </c>
      <c r="X11" s="43" t="str">
        <f t="shared" si="1"/>
        <v>-</v>
      </c>
      <c r="Y11" s="43" t="str">
        <f t="shared" si="2"/>
        <v>-</v>
      </c>
      <c r="Z11" s="49" t="str">
        <f t="shared" si="3"/>
        <v>-</v>
      </c>
    </row>
    <row r="12" spans="1:26" ht="55.5" customHeight="1" x14ac:dyDescent="0.3">
      <c r="A12" s="44">
        <v>23</v>
      </c>
      <c r="B12" s="45"/>
      <c r="C12" s="50" t="s">
        <v>170</v>
      </c>
      <c r="D12" s="19">
        <v>125000</v>
      </c>
      <c r="E12" s="21"/>
      <c r="F12" s="46"/>
      <c r="G12" s="47">
        <v>54</v>
      </c>
      <c r="H12" s="47">
        <v>2500</v>
      </c>
      <c r="I12" s="153">
        <v>7</v>
      </c>
      <c r="J12" s="81">
        <v>777</v>
      </c>
      <c r="K12" s="47">
        <v>21</v>
      </c>
      <c r="L12" s="43">
        <f t="shared" ref="L12:L18" si="10">J12/I12</f>
        <v>111</v>
      </c>
      <c r="M12" s="43">
        <f t="shared" ref="M12:M18" si="11">K12/I12</f>
        <v>3</v>
      </c>
      <c r="N12" s="86">
        <f t="shared" ref="N12:N18" si="12">L12+M12</f>
        <v>114</v>
      </c>
      <c r="O12" s="81">
        <v>777</v>
      </c>
      <c r="P12" s="47">
        <v>21</v>
      </c>
      <c r="Q12" s="43">
        <f t="shared" ref="Q12:Q18" si="13">O12/I12</f>
        <v>111</v>
      </c>
      <c r="R12" s="43">
        <f t="shared" ref="R12:R18" si="14">P12/I12</f>
        <v>3</v>
      </c>
      <c r="S12" s="86">
        <f t="shared" ref="S12:S18" si="15">Q12+R12</f>
        <v>114</v>
      </c>
      <c r="T12" s="81">
        <v>14</v>
      </c>
      <c r="U12" s="47">
        <v>421</v>
      </c>
      <c r="V12" s="47">
        <v>77</v>
      </c>
      <c r="W12" s="43">
        <f t="shared" si="0"/>
        <v>30.071428571428573</v>
      </c>
      <c r="X12" s="43">
        <f t="shared" si="1"/>
        <v>5.5</v>
      </c>
      <c r="Y12" s="43">
        <f t="shared" si="2"/>
        <v>35.571428571428569</v>
      </c>
      <c r="Z12" s="49">
        <f t="shared" si="3"/>
        <v>173.19873317498022</v>
      </c>
    </row>
    <row r="13" spans="1:26" ht="55.5" customHeight="1" x14ac:dyDescent="0.3">
      <c r="A13" s="44">
        <v>22</v>
      </c>
      <c r="B13" s="45"/>
      <c r="C13" s="50" t="s">
        <v>147</v>
      </c>
      <c r="D13" s="19"/>
      <c r="E13" s="21">
        <v>20</v>
      </c>
      <c r="F13" s="46"/>
      <c r="G13" s="47">
        <v>0</v>
      </c>
      <c r="H13" s="47">
        <v>100</v>
      </c>
      <c r="I13" s="153">
        <v>8</v>
      </c>
      <c r="J13" s="81">
        <v>90</v>
      </c>
      <c r="K13" s="47">
        <v>30</v>
      </c>
      <c r="L13" s="43">
        <f t="shared" si="10"/>
        <v>11.25</v>
      </c>
      <c r="M13" s="43">
        <f t="shared" si="11"/>
        <v>3.75</v>
      </c>
      <c r="N13" s="86">
        <f t="shared" si="12"/>
        <v>15</v>
      </c>
      <c r="O13" s="81">
        <v>120</v>
      </c>
      <c r="P13" s="47">
        <v>40</v>
      </c>
      <c r="Q13" s="43">
        <f t="shared" si="13"/>
        <v>15</v>
      </c>
      <c r="R13" s="43">
        <f t="shared" si="14"/>
        <v>5</v>
      </c>
      <c r="S13" s="86">
        <f t="shared" si="15"/>
        <v>20</v>
      </c>
      <c r="T13" s="81">
        <v>6</v>
      </c>
      <c r="U13" s="47">
        <v>80</v>
      </c>
      <c r="V13" s="47">
        <v>25</v>
      </c>
      <c r="W13" s="43">
        <f t="shared" si="0"/>
        <v>13.333333333333334</v>
      </c>
      <c r="X13" s="43">
        <f t="shared" si="1"/>
        <v>4.166666666666667</v>
      </c>
      <c r="Y13" s="43">
        <f t="shared" si="2"/>
        <v>17.5</v>
      </c>
      <c r="Z13" s="49" t="str">
        <f t="shared" si="3"/>
        <v>-</v>
      </c>
    </row>
    <row r="14" spans="1:26" s="76" customFormat="1" ht="55.5" customHeight="1" x14ac:dyDescent="0.3">
      <c r="A14" s="44">
        <v>21</v>
      </c>
      <c r="B14" s="45"/>
      <c r="C14" s="50" t="s">
        <v>152</v>
      </c>
      <c r="D14" s="19">
        <v>35000</v>
      </c>
      <c r="E14" s="21"/>
      <c r="F14" s="46"/>
      <c r="G14" s="47"/>
      <c r="H14" s="47"/>
      <c r="I14" s="153">
        <v>10</v>
      </c>
      <c r="J14" s="81">
        <v>170</v>
      </c>
      <c r="K14" s="47">
        <v>75</v>
      </c>
      <c r="L14" s="43">
        <f t="shared" si="10"/>
        <v>17</v>
      </c>
      <c r="M14" s="43">
        <f t="shared" si="11"/>
        <v>7.5</v>
      </c>
      <c r="N14" s="86">
        <f t="shared" si="12"/>
        <v>24.5</v>
      </c>
      <c r="O14" s="81">
        <v>225</v>
      </c>
      <c r="P14" s="47">
        <v>100</v>
      </c>
      <c r="Q14" s="43">
        <f t="shared" si="13"/>
        <v>22.5</v>
      </c>
      <c r="R14" s="43">
        <f t="shared" si="14"/>
        <v>10</v>
      </c>
      <c r="S14" s="86">
        <f t="shared" si="15"/>
        <v>32.5</v>
      </c>
      <c r="T14" s="81">
        <v>12</v>
      </c>
      <c r="U14" s="47">
        <v>110</v>
      </c>
      <c r="V14" s="47">
        <v>50</v>
      </c>
      <c r="W14" s="43">
        <f t="shared" si="0"/>
        <v>9.1666666666666661</v>
      </c>
      <c r="X14" s="43">
        <f t="shared" si="1"/>
        <v>4.166666666666667</v>
      </c>
      <c r="Y14" s="43">
        <f t="shared" si="2"/>
        <v>13.333333333333332</v>
      </c>
      <c r="Z14" s="49">
        <f t="shared" si="3"/>
        <v>159.09090909090909</v>
      </c>
    </row>
    <row r="15" spans="1:26" ht="55.5" customHeight="1" x14ac:dyDescent="0.3">
      <c r="A15" s="44">
        <v>20</v>
      </c>
      <c r="B15" s="45"/>
      <c r="C15" s="50" t="s">
        <v>163</v>
      </c>
      <c r="D15" s="19">
        <v>72000</v>
      </c>
      <c r="E15" s="21">
        <v>25</v>
      </c>
      <c r="F15" s="46"/>
      <c r="G15" s="47">
        <v>9</v>
      </c>
      <c r="H15" s="47">
        <v>1440</v>
      </c>
      <c r="I15" s="153">
        <v>48</v>
      </c>
      <c r="J15" s="81">
        <v>865</v>
      </c>
      <c r="K15" s="47">
        <v>48</v>
      </c>
      <c r="L15" s="43">
        <f t="shared" si="10"/>
        <v>18.020833333333332</v>
      </c>
      <c r="M15" s="43">
        <f t="shared" si="11"/>
        <v>1</v>
      </c>
      <c r="N15" s="86">
        <f t="shared" si="12"/>
        <v>19.020833333333332</v>
      </c>
      <c r="O15" s="81">
        <v>610</v>
      </c>
      <c r="P15" s="47">
        <v>1150</v>
      </c>
      <c r="Q15" s="43">
        <f t="shared" si="13"/>
        <v>12.708333333333334</v>
      </c>
      <c r="R15" s="43">
        <f t="shared" si="14"/>
        <v>23.958333333333332</v>
      </c>
      <c r="S15" s="86">
        <f t="shared" si="15"/>
        <v>36.666666666666664</v>
      </c>
      <c r="T15" s="81">
        <v>64</v>
      </c>
      <c r="U15" s="47">
        <v>415</v>
      </c>
      <c r="V15" s="47">
        <v>780</v>
      </c>
      <c r="W15" s="43">
        <f t="shared" si="0"/>
        <v>6.484375</v>
      </c>
      <c r="X15" s="43">
        <f t="shared" si="1"/>
        <v>12.1875</v>
      </c>
      <c r="Y15" s="43">
        <f t="shared" si="2"/>
        <v>18.671875</v>
      </c>
      <c r="Z15" s="49">
        <f t="shared" si="3"/>
        <v>462.65060240963857</v>
      </c>
    </row>
    <row r="16" spans="1:26" ht="55.5" customHeight="1" x14ac:dyDescent="0.3">
      <c r="A16" s="44">
        <v>19</v>
      </c>
      <c r="B16" s="45"/>
      <c r="C16" s="50" t="s">
        <v>165</v>
      </c>
      <c r="D16" s="19">
        <v>30000</v>
      </c>
      <c r="E16" s="21"/>
      <c r="F16" s="46"/>
      <c r="G16" s="47">
        <v>18</v>
      </c>
      <c r="H16" s="47">
        <v>640</v>
      </c>
      <c r="I16" s="153">
        <v>6</v>
      </c>
      <c r="J16" s="81">
        <v>135</v>
      </c>
      <c r="K16" s="47">
        <v>135</v>
      </c>
      <c r="L16" s="43">
        <f t="shared" si="10"/>
        <v>22.5</v>
      </c>
      <c r="M16" s="43">
        <f t="shared" si="11"/>
        <v>22.5</v>
      </c>
      <c r="N16" s="86">
        <f t="shared" si="12"/>
        <v>45</v>
      </c>
      <c r="O16" s="81">
        <v>150</v>
      </c>
      <c r="P16" s="47">
        <v>150</v>
      </c>
      <c r="Q16" s="43">
        <f t="shared" si="13"/>
        <v>25</v>
      </c>
      <c r="R16" s="43">
        <f t="shared" si="14"/>
        <v>25</v>
      </c>
      <c r="S16" s="86">
        <f t="shared" si="15"/>
        <v>50</v>
      </c>
      <c r="T16" s="81">
        <v>12</v>
      </c>
      <c r="U16" s="47">
        <v>75</v>
      </c>
      <c r="V16" s="47">
        <v>75</v>
      </c>
      <c r="W16" s="43">
        <f t="shared" si="0"/>
        <v>6.25</v>
      </c>
      <c r="X16" s="43">
        <f t="shared" si="1"/>
        <v>6.25</v>
      </c>
      <c r="Y16" s="43">
        <f t="shared" si="2"/>
        <v>12.5</v>
      </c>
      <c r="Z16" s="49">
        <f t="shared" si="3"/>
        <v>200</v>
      </c>
    </row>
    <row r="17" spans="1:26" s="76" customFormat="1" ht="55.5" customHeight="1" x14ac:dyDescent="0.3">
      <c r="A17" s="44">
        <v>18</v>
      </c>
      <c r="B17" s="45"/>
      <c r="C17" s="50" t="s">
        <v>441</v>
      </c>
      <c r="D17" s="19">
        <v>100000</v>
      </c>
      <c r="E17" s="21">
        <v>25</v>
      </c>
      <c r="F17" s="46"/>
      <c r="G17" s="47">
        <v>15</v>
      </c>
      <c r="H17" s="47">
        <v>2000</v>
      </c>
      <c r="I17" s="153">
        <v>20</v>
      </c>
      <c r="J17" s="81">
        <v>750</v>
      </c>
      <c r="K17" s="47">
        <v>1260</v>
      </c>
      <c r="L17" s="43">
        <f t="shared" si="10"/>
        <v>37.5</v>
      </c>
      <c r="M17" s="43">
        <f t="shared" si="11"/>
        <v>63</v>
      </c>
      <c r="N17" s="86">
        <f t="shared" si="12"/>
        <v>100.5</v>
      </c>
      <c r="O17" s="81">
        <v>810</v>
      </c>
      <c r="P17" s="47">
        <v>620</v>
      </c>
      <c r="Q17" s="43">
        <f t="shared" si="13"/>
        <v>40.5</v>
      </c>
      <c r="R17" s="43">
        <f t="shared" si="14"/>
        <v>31</v>
      </c>
      <c r="S17" s="86">
        <f t="shared" si="15"/>
        <v>71.5</v>
      </c>
      <c r="T17" s="81">
        <v>40</v>
      </c>
      <c r="U17" s="47">
        <v>550</v>
      </c>
      <c r="V17" s="47">
        <v>420</v>
      </c>
      <c r="W17" s="43">
        <f t="shared" si="0"/>
        <v>13.75</v>
      </c>
      <c r="X17" s="43">
        <f t="shared" si="1"/>
        <v>10.5</v>
      </c>
      <c r="Y17" s="43">
        <f t="shared" si="2"/>
        <v>24.25</v>
      </c>
      <c r="Z17" s="49">
        <f t="shared" si="3"/>
        <v>303.03030303030306</v>
      </c>
    </row>
    <row r="18" spans="1:26" s="123" customFormat="1" ht="55.5" customHeight="1" x14ac:dyDescent="0.3">
      <c r="A18" s="44">
        <v>18</v>
      </c>
      <c r="B18" s="45"/>
      <c r="C18" s="50" t="s">
        <v>157</v>
      </c>
      <c r="D18" s="19"/>
      <c r="E18" s="21">
        <v>30</v>
      </c>
      <c r="F18" s="46"/>
      <c r="G18" s="47"/>
      <c r="H18" s="47"/>
      <c r="I18" s="153">
        <v>24</v>
      </c>
      <c r="J18" s="81">
        <v>225</v>
      </c>
      <c r="K18" s="47">
        <v>135</v>
      </c>
      <c r="L18" s="43">
        <f t="shared" si="10"/>
        <v>9.375</v>
      </c>
      <c r="M18" s="43">
        <f t="shared" si="11"/>
        <v>5.625</v>
      </c>
      <c r="N18" s="86">
        <f t="shared" si="12"/>
        <v>15</v>
      </c>
      <c r="O18" s="81">
        <v>300</v>
      </c>
      <c r="P18" s="47">
        <v>180</v>
      </c>
      <c r="Q18" s="43">
        <f t="shared" si="13"/>
        <v>12.5</v>
      </c>
      <c r="R18" s="43">
        <f t="shared" si="14"/>
        <v>7.5</v>
      </c>
      <c r="S18" s="86">
        <f t="shared" si="15"/>
        <v>20</v>
      </c>
      <c r="T18" s="81">
        <v>24</v>
      </c>
      <c r="U18" s="47">
        <v>200</v>
      </c>
      <c r="V18" s="47">
        <v>150</v>
      </c>
      <c r="W18" s="43">
        <f t="shared" si="0"/>
        <v>8.3333333333333339</v>
      </c>
      <c r="X18" s="43">
        <f t="shared" si="1"/>
        <v>6.25</v>
      </c>
      <c r="Y18" s="43">
        <f t="shared" si="2"/>
        <v>14.583333333333334</v>
      </c>
      <c r="Z18" s="49" t="str">
        <f t="shared" si="3"/>
        <v>-</v>
      </c>
    </row>
    <row r="19" spans="1:26" ht="55.5" customHeight="1" x14ac:dyDescent="0.3">
      <c r="A19" s="126">
        <v>18</v>
      </c>
      <c r="B19" s="127"/>
      <c r="C19" s="144" t="s">
        <v>180</v>
      </c>
      <c r="D19" s="129"/>
      <c r="E19" s="130">
        <v>12</v>
      </c>
      <c r="F19" s="131"/>
      <c r="G19" s="132"/>
      <c r="H19" s="132">
        <v>150</v>
      </c>
      <c r="I19" s="154" t="s">
        <v>166</v>
      </c>
      <c r="J19" s="134"/>
      <c r="K19" s="132"/>
      <c r="L19" s="124"/>
      <c r="M19" s="124"/>
      <c r="N19" s="135"/>
      <c r="O19" s="134"/>
      <c r="P19" s="132"/>
      <c r="Q19" s="124"/>
      <c r="R19" s="124"/>
      <c r="S19" s="135"/>
      <c r="T19" s="134">
        <v>6</v>
      </c>
      <c r="U19" s="132">
        <v>180</v>
      </c>
      <c r="V19" s="132">
        <v>30</v>
      </c>
      <c r="W19" s="124">
        <f t="shared" si="0"/>
        <v>30</v>
      </c>
      <c r="X19" s="124">
        <f t="shared" si="1"/>
        <v>5</v>
      </c>
      <c r="Y19" s="124">
        <f t="shared" si="2"/>
        <v>35</v>
      </c>
      <c r="Z19" s="145" t="str">
        <f t="shared" si="3"/>
        <v>-</v>
      </c>
    </row>
    <row r="20" spans="1:26" ht="55.5" customHeight="1" x14ac:dyDescent="0.3">
      <c r="A20" s="44">
        <v>17</v>
      </c>
      <c r="B20" s="45"/>
      <c r="C20" s="50" t="s">
        <v>162</v>
      </c>
      <c r="D20" s="19">
        <v>35000</v>
      </c>
      <c r="E20" s="21">
        <v>8</v>
      </c>
      <c r="F20" s="46"/>
      <c r="G20" s="47">
        <v>10</v>
      </c>
      <c r="H20" s="47">
        <v>455</v>
      </c>
      <c r="I20" s="153">
        <v>7</v>
      </c>
      <c r="J20" s="81">
        <v>95</v>
      </c>
      <c r="K20" s="47">
        <v>225</v>
      </c>
      <c r="L20" s="43">
        <f t="shared" ref="L20:L31" si="16">J20/I20</f>
        <v>13.571428571428571</v>
      </c>
      <c r="M20" s="43">
        <f t="shared" ref="M20:M31" si="17">K20/I20</f>
        <v>32.142857142857146</v>
      </c>
      <c r="N20" s="86">
        <f t="shared" ref="N20:N31" si="18">L20+M20</f>
        <v>45.714285714285715</v>
      </c>
      <c r="O20" s="81">
        <v>125</v>
      </c>
      <c r="P20" s="47">
        <v>340</v>
      </c>
      <c r="Q20" s="43">
        <f t="shared" ref="Q20:Q31" si="19">O20/I20</f>
        <v>17.857142857142858</v>
      </c>
      <c r="R20" s="43">
        <f t="shared" ref="R20:R31" si="20">P20/I20</f>
        <v>48.571428571428569</v>
      </c>
      <c r="S20" s="86">
        <f t="shared" ref="S20:S31" si="21">Q20+R20</f>
        <v>66.428571428571431</v>
      </c>
      <c r="T20" s="81">
        <v>14</v>
      </c>
      <c r="U20" s="47">
        <v>65</v>
      </c>
      <c r="V20" s="47">
        <v>170</v>
      </c>
      <c r="W20" s="43">
        <f t="shared" si="0"/>
        <v>4.6428571428571432</v>
      </c>
      <c r="X20" s="43">
        <f t="shared" si="1"/>
        <v>12.142857142857142</v>
      </c>
      <c r="Y20" s="43">
        <f t="shared" si="2"/>
        <v>16.785714285714285</v>
      </c>
      <c r="Z20" s="49">
        <f t="shared" si="3"/>
        <v>314.10256410256409</v>
      </c>
    </row>
    <row r="21" spans="1:26" ht="55.5" customHeight="1" x14ac:dyDescent="0.3">
      <c r="A21" s="44">
        <v>17</v>
      </c>
      <c r="B21" s="45"/>
      <c r="C21" s="50" t="s">
        <v>440</v>
      </c>
      <c r="D21" s="19">
        <v>95000</v>
      </c>
      <c r="E21" s="21">
        <v>25</v>
      </c>
      <c r="F21" s="46"/>
      <c r="G21" s="47">
        <v>28</v>
      </c>
      <c r="H21" s="47">
        <v>1900</v>
      </c>
      <c r="I21" s="153">
        <v>15</v>
      </c>
      <c r="J21" s="81">
        <v>375</v>
      </c>
      <c r="K21" s="47">
        <v>620</v>
      </c>
      <c r="L21" s="43">
        <f t="shared" si="16"/>
        <v>25</v>
      </c>
      <c r="M21" s="43">
        <f t="shared" si="17"/>
        <v>41.333333333333336</v>
      </c>
      <c r="N21" s="86">
        <f t="shared" si="18"/>
        <v>66.333333333333343</v>
      </c>
      <c r="O21" s="81">
        <v>500</v>
      </c>
      <c r="P21" s="47">
        <v>825</v>
      </c>
      <c r="Q21" s="43">
        <f t="shared" si="19"/>
        <v>33.333333333333336</v>
      </c>
      <c r="R21" s="43">
        <f t="shared" si="20"/>
        <v>55</v>
      </c>
      <c r="S21" s="86">
        <f t="shared" si="21"/>
        <v>88.333333333333343</v>
      </c>
      <c r="T21" s="81">
        <v>30</v>
      </c>
      <c r="U21" s="47">
        <v>340</v>
      </c>
      <c r="V21" s="47">
        <v>560</v>
      </c>
      <c r="W21" s="43">
        <f t="shared" si="0"/>
        <v>11.333333333333334</v>
      </c>
      <c r="X21" s="43">
        <f t="shared" si="1"/>
        <v>18.666666666666668</v>
      </c>
      <c r="Y21" s="43">
        <f t="shared" si="2"/>
        <v>30</v>
      </c>
      <c r="Z21" s="49">
        <f t="shared" si="3"/>
        <v>349.26470588235293</v>
      </c>
    </row>
    <row r="22" spans="1:26" ht="55.5" customHeight="1" x14ac:dyDescent="0.3">
      <c r="A22" s="44">
        <v>16</v>
      </c>
      <c r="B22" s="45"/>
      <c r="C22" s="50" t="s">
        <v>160</v>
      </c>
      <c r="D22" s="19">
        <v>10000</v>
      </c>
      <c r="E22" s="21">
        <v>5</v>
      </c>
      <c r="F22" s="46"/>
      <c r="G22" s="47">
        <v>8</v>
      </c>
      <c r="H22" s="47"/>
      <c r="I22" s="153">
        <v>9</v>
      </c>
      <c r="J22" s="81">
        <v>200</v>
      </c>
      <c r="K22" s="47">
        <v>130</v>
      </c>
      <c r="L22" s="43">
        <f t="shared" si="16"/>
        <v>22.222222222222221</v>
      </c>
      <c r="M22" s="43">
        <f t="shared" si="17"/>
        <v>14.444444444444445</v>
      </c>
      <c r="N22" s="86">
        <f t="shared" si="18"/>
        <v>36.666666666666664</v>
      </c>
      <c r="O22" s="81">
        <v>275</v>
      </c>
      <c r="P22" s="47">
        <v>175</v>
      </c>
      <c r="Q22" s="43">
        <f t="shared" si="19"/>
        <v>30.555555555555557</v>
      </c>
      <c r="R22" s="43">
        <f t="shared" si="20"/>
        <v>19.444444444444443</v>
      </c>
      <c r="S22" s="86">
        <f t="shared" si="21"/>
        <v>50</v>
      </c>
      <c r="T22" s="81">
        <v>18</v>
      </c>
      <c r="U22" s="47">
        <v>135</v>
      </c>
      <c r="V22" s="47">
        <v>85</v>
      </c>
      <c r="W22" s="43">
        <f t="shared" si="0"/>
        <v>7.5</v>
      </c>
      <c r="X22" s="43">
        <f t="shared" si="1"/>
        <v>4.7222222222222223</v>
      </c>
      <c r="Y22" s="43">
        <f t="shared" si="2"/>
        <v>12.222222222222221</v>
      </c>
      <c r="Z22" s="49">
        <f t="shared" si="3"/>
        <v>55.55555555555555</v>
      </c>
    </row>
    <row r="23" spans="1:26" ht="55.5" customHeight="1" x14ac:dyDescent="0.3">
      <c r="A23" s="44">
        <v>16</v>
      </c>
      <c r="B23" s="45"/>
      <c r="C23" s="50" t="s">
        <v>150</v>
      </c>
      <c r="D23" s="19">
        <v>20000</v>
      </c>
      <c r="E23" s="21"/>
      <c r="F23" s="46"/>
      <c r="G23" s="47"/>
      <c r="H23" s="47"/>
      <c r="I23" s="153">
        <v>8</v>
      </c>
      <c r="J23" s="81">
        <v>150</v>
      </c>
      <c r="K23" s="47">
        <v>90</v>
      </c>
      <c r="L23" s="43">
        <f t="shared" si="16"/>
        <v>18.75</v>
      </c>
      <c r="M23" s="43">
        <f t="shared" si="17"/>
        <v>11.25</v>
      </c>
      <c r="N23" s="86">
        <f t="shared" si="18"/>
        <v>30</v>
      </c>
      <c r="O23" s="81">
        <v>200</v>
      </c>
      <c r="P23" s="47">
        <v>120</v>
      </c>
      <c r="Q23" s="43">
        <f t="shared" si="19"/>
        <v>25</v>
      </c>
      <c r="R23" s="43">
        <f t="shared" si="20"/>
        <v>15</v>
      </c>
      <c r="S23" s="86">
        <f t="shared" si="21"/>
        <v>40</v>
      </c>
      <c r="T23" s="81">
        <v>16</v>
      </c>
      <c r="U23" s="47">
        <v>100</v>
      </c>
      <c r="V23" s="47">
        <v>40</v>
      </c>
      <c r="W23" s="43">
        <f t="shared" si="0"/>
        <v>6.25</v>
      </c>
      <c r="X23" s="43">
        <f t="shared" si="1"/>
        <v>2.5</v>
      </c>
      <c r="Y23" s="43">
        <f t="shared" si="2"/>
        <v>8.75</v>
      </c>
      <c r="Z23" s="49">
        <f t="shared" si="3"/>
        <v>133.33333333333334</v>
      </c>
    </row>
    <row r="24" spans="1:26" s="76" customFormat="1" ht="55.5" customHeight="1" x14ac:dyDescent="0.3">
      <c r="A24" s="44">
        <v>14</v>
      </c>
      <c r="B24" s="45"/>
      <c r="C24" s="50" t="s">
        <v>158</v>
      </c>
      <c r="D24" s="19">
        <v>25000</v>
      </c>
      <c r="E24" s="21"/>
      <c r="F24" s="46"/>
      <c r="G24" s="47">
        <v>24</v>
      </c>
      <c r="H24" s="47">
        <v>400</v>
      </c>
      <c r="I24" s="153">
        <v>10</v>
      </c>
      <c r="J24" s="81">
        <v>175</v>
      </c>
      <c r="K24" s="47">
        <v>225</v>
      </c>
      <c r="L24" s="43">
        <f t="shared" si="16"/>
        <v>17.5</v>
      </c>
      <c r="M24" s="43">
        <f t="shared" si="17"/>
        <v>22.5</v>
      </c>
      <c r="N24" s="86">
        <f t="shared" si="18"/>
        <v>40</v>
      </c>
      <c r="O24" s="81">
        <v>200</v>
      </c>
      <c r="P24" s="47">
        <v>300</v>
      </c>
      <c r="Q24" s="43">
        <f t="shared" si="19"/>
        <v>20</v>
      </c>
      <c r="R24" s="43">
        <f t="shared" si="20"/>
        <v>30</v>
      </c>
      <c r="S24" s="86">
        <f t="shared" si="21"/>
        <v>50</v>
      </c>
      <c r="T24" s="81">
        <v>20</v>
      </c>
      <c r="U24" s="47">
        <v>100</v>
      </c>
      <c r="V24" s="47">
        <v>150</v>
      </c>
      <c r="W24" s="43">
        <f t="shared" si="0"/>
        <v>5</v>
      </c>
      <c r="X24" s="43">
        <f t="shared" si="1"/>
        <v>7.5</v>
      </c>
      <c r="Y24" s="43">
        <f t="shared" si="2"/>
        <v>12.5</v>
      </c>
      <c r="Z24" s="49">
        <f t="shared" si="3"/>
        <v>208.33333333333334</v>
      </c>
    </row>
    <row r="25" spans="1:26" ht="55.5" customHeight="1" x14ac:dyDescent="0.3">
      <c r="A25" s="70">
        <v>13</v>
      </c>
      <c r="B25" s="71"/>
      <c r="C25" s="72" t="s">
        <v>181</v>
      </c>
      <c r="D25" s="62">
        <v>17000</v>
      </c>
      <c r="E25" s="58">
        <v>12</v>
      </c>
      <c r="F25" s="73"/>
      <c r="G25" s="78">
        <v>0.5</v>
      </c>
      <c r="H25" s="74">
        <v>150</v>
      </c>
      <c r="I25" s="155">
        <v>12</v>
      </c>
      <c r="J25" s="106">
        <v>260</v>
      </c>
      <c r="K25" s="74">
        <v>185</v>
      </c>
      <c r="L25" s="67">
        <f t="shared" si="16"/>
        <v>21.666666666666668</v>
      </c>
      <c r="M25" s="67">
        <f t="shared" si="17"/>
        <v>15.416666666666666</v>
      </c>
      <c r="N25" s="97">
        <f t="shared" si="18"/>
        <v>37.083333333333336</v>
      </c>
      <c r="O25" s="106">
        <v>350</v>
      </c>
      <c r="P25" s="74">
        <v>250</v>
      </c>
      <c r="Q25" s="67">
        <f t="shared" si="19"/>
        <v>29.166666666666668</v>
      </c>
      <c r="R25" s="67">
        <f t="shared" si="20"/>
        <v>20.833333333333332</v>
      </c>
      <c r="S25" s="97">
        <f t="shared" si="21"/>
        <v>50</v>
      </c>
      <c r="T25" s="106">
        <v>24</v>
      </c>
      <c r="U25" s="74">
        <v>175</v>
      </c>
      <c r="V25" s="74">
        <v>125</v>
      </c>
      <c r="W25" s="67">
        <f t="shared" si="0"/>
        <v>7.291666666666667</v>
      </c>
      <c r="X25" s="67">
        <f t="shared" si="1"/>
        <v>5.208333333333333</v>
      </c>
      <c r="Y25" s="67">
        <f t="shared" si="2"/>
        <v>12.5</v>
      </c>
      <c r="Z25" s="75">
        <f t="shared" si="3"/>
        <v>97.142857142857153</v>
      </c>
    </row>
    <row r="26" spans="1:26" ht="55.5" customHeight="1" x14ac:dyDescent="0.3">
      <c r="A26" s="44">
        <v>13</v>
      </c>
      <c r="B26" s="45"/>
      <c r="C26" s="50" t="s">
        <v>151</v>
      </c>
      <c r="D26" s="19"/>
      <c r="E26" s="21">
        <v>25</v>
      </c>
      <c r="F26" s="46"/>
      <c r="G26" s="47"/>
      <c r="H26" s="47"/>
      <c r="I26" s="153">
        <v>20</v>
      </c>
      <c r="J26" s="81">
        <v>375</v>
      </c>
      <c r="K26" s="47">
        <v>300</v>
      </c>
      <c r="L26" s="43">
        <f t="shared" si="16"/>
        <v>18.75</v>
      </c>
      <c r="M26" s="43">
        <f t="shared" si="17"/>
        <v>15</v>
      </c>
      <c r="N26" s="86">
        <f t="shared" si="18"/>
        <v>33.75</v>
      </c>
      <c r="O26" s="81">
        <v>500</v>
      </c>
      <c r="P26" s="47">
        <v>400</v>
      </c>
      <c r="Q26" s="43">
        <f t="shared" si="19"/>
        <v>25</v>
      </c>
      <c r="R26" s="43">
        <f t="shared" si="20"/>
        <v>20</v>
      </c>
      <c r="S26" s="86">
        <f t="shared" si="21"/>
        <v>45</v>
      </c>
      <c r="T26" s="81">
        <v>40</v>
      </c>
      <c r="U26" s="47">
        <v>250</v>
      </c>
      <c r="V26" s="47">
        <v>200</v>
      </c>
      <c r="W26" s="43">
        <f t="shared" si="0"/>
        <v>6.25</v>
      </c>
      <c r="X26" s="43">
        <f t="shared" si="1"/>
        <v>5</v>
      </c>
      <c r="Y26" s="43">
        <f t="shared" si="2"/>
        <v>11.25</v>
      </c>
      <c r="Z26" s="49" t="str">
        <f t="shared" si="3"/>
        <v>-</v>
      </c>
    </row>
    <row r="27" spans="1:26" ht="55.5" customHeight="1" x14ac:dyDescent="0.3">
      <c r="A27" s="44">
        <v>12</v>
      </c>
      <c r="B27" s="45"/>
      <c r="C27" s="50" t="s">
        <v>159</v>
      </c>
      <c r="D27" s="19">
        <v>2000</v>
      </c>
      <c r="E27" s="21"/>
      <c r="F27" s="46"/>
      <c r="G27" s="47"/>
      <c r="H27" s="47"/>
      <c r="I27" s="153">
        <v>6</v>
      </c>
      <c r="J27" s="81">
        <v>75</v>
      </c>
      <c r="K27" s="47">
        <v>150</v>
      </c>
      <c r="L27" s="43">
        <f t="shared" si="16"/>
        <v>12.5</v>
      </c>
      <c r="M27" s="43">
        <f t="shared" si="17"/>
        <v>25</v>
      </c>
      <c r="N27" s="86">
        <f t="shared" si="18"/>
        <v>37.5</v>
      </c>
      <c r="O27" s="81">
        <v>100</v>
      </c>
      <c r="P27" s="47">
        <v>200</v>
      </c>
      <c r="Q27" s="43">
        <f t="shared" si="19"/>
        <v>16.666666666666668</v>
      </c>
      <c r="R27" s="43">
        <f t="shared" si="20"/>
        <v>33.333333333333336</v>
      </c>
      <c r="S27" s="86">
        <f t="shared" si="21"/>
        <v>50</v>
      </c>
      <c r="T27" s="81">
        <v>6</v>
      </c>
      <c r="U27" s="47">
        <v>50</v>
      </c>
      <c r="V27" s="47">
        <v>100</v>
      </c>
      <c r="W27" s="43">
        <f t="shared" si="0"/>
        <v>8.3333333333333339</v>
      </c>
      <c r="X27" s="43">
        <f t="shared" si="1"/>
        <v>16.666666666666668</v>
      </c>
      <c r="Y27" s="43">
        <f t="shared" si="2"/>
        <v>25</v>
      </c>
      <c r="Z27" s="49">
        <f t="shared" si="3"/>
        <v>9.9999999999999982</v>
      </c>
    </row>
    <row r="28" spans="1:26" s="76" customFormat="1" ht="55.5" customHeight="1" x14ac:dyDescent="0.3">
      <c r="A28" s="44">
        <v>12</v>
      </c>
      <c r="B28" s="45"/>
      <c r="C28" s="50" t="s">
        <v>168</v>
      </c>
      <c r="D28" s="19">
        <v>32000</v>
      </c>
      <c r="E28" s="21"/>
      <c r="F28" s="46"/>
      <c r="G28" s="47">
        <v>20</v>
      </c>
      <c r="H28" s="47">
        <v>720</v>
      </c>
      <c r="I28" s="153">
        <v>26</v>
      </c>
      <c r="J28" s="81">
        <v>230</v>
      </c>
      <c r="K28" s="47">
        <v>680</v>
      </c>
      <c r="L28" s="43">
        <f t="shared" si="16"/>
        <v>8.8461538461538467</v>
      </c>
      <c r="M28" s="43">
        <f t="shared" si="17"/>
        <v>26.153846153846153</v>
      </c>
      <c r="N28" s="86">
        <f t="shared" si="18"/>
        <v>35</v>
      </c>
      <c r="O28" s="81">
        <v>200</v>
      </c>
      <c r="P28" s="47">
        <v>510</v>
      </c>
      <c r="Q28" s="43">
        <f t="shared" si="19"/>
        <v>7.6923076923076925</v>
      </c>
      <c r="R28" s="43">
        <f t="shared" si="20"/>
        <v>19.615384615384617</v>
      </c>
      <c r="S28" s="86">
        <f t="shared" si="21"/>
        <v>27.30769230769231</v>
      </c>
      <c r="T28" s="81">
        <v>30</v>
      </c>
      <c r="U28" s="47">
        <v>180</v>
      </c>
      <c r="V28" s="47">
        <v>460</v>
      </c>
      <c r="W28" s="43">
        <f t="shared" si="0"/>
        <v>6</v>
      </c>
      <c r="X28" s="43">
        <f t="shared" si="1"/>
        <v>15.333333333333334</v>
      </c>
      <c r="Y28" s="43">
        <f t="shared" si="2"/>
        <v>21.333333333333336</v>
      </c>
      <c r="Z28" s="49">
        <f t="shared" si="3"/>
        <v>222.2222222222222</v>
      </c>
    </row>
    <row r="29" spans="1:26" ht="55.5" customHeight="1" x14ac:dyDescent="0.3">
      <c r="A29" s="70">
        <v>11</v>
      </c>
      <c r="B29" s="71"/>
      <c r="C29" s="72" t="s">
        <v>499</v>
      </c>
      <c r="D29" s="62">
        <v>12000</v>
      </c>
      <c r="E29" s="58">
        <v>10</v>
      </c>
      <c r="F29" s="73"/>
      <c r="G29" s="74">
        <v>4</v>
      </c>
      <c r="H29" s="74">
        <v>100</v>
      </c>
      <c r="I29" s="155">
        <v>6</v>
      </c>
      <c r="J29" s="106">
        <v>150</v>
      </c>
      <c r="K29" s="74">
        <v>15</v>
      </c>
      <c r="L29" s="67">
        <f t="shared" si="16"/>
        <v>25</v>
      </c>
      <c r="M29" s="67">
        <f t="shared" si="17"/>
        <v>2.5</v>
      </c>
      <c r="N29" s="97">
        <f t="shared" si="18"/>
        <v>27.5</v>
      </c>
      <c r="O29" s="106">
        <v>200</v>
      </c>
      <c r="P29" s="74">
        <v>20</v>
      </c>
      <c r="Q29" s="67">
        <f t="shared" si="19"/>
        <v>33.333333333333336</v>
      </c>
      <c r="R29" s="67">
        <f t="shared" si="20"/>
        <v>3.3333333333333335</v>
      </c>
      <c r="S29" s="97">
        <f t="shared" si="21"/>
        <v>36.666666666666671</v>
      </c>
      <c r="T29" s="106">
        <v>8</v>
      </c>
      <c r="U29" s="74">
        <v>100</v>
      </c>
      <c r="V29" s="74">
        <v>10</v>
      </c>
      <c r="W29" s="67">
        <f t="shared" si="0"/>
        <v>12.5</v>
      </c>
      <c r="X29" s="67">
        <f t="shared" si="1"/>
        <v>1.25</v>
      </c>
      <c r="Y29" s="67">
        <f t="shared" si="2"/>
        <v>13.75</v>
      </c>
      <c r="Z29" s="75">
        <f t="shared" si="3"/>
        <v>40</v>
      </c>
    </row>
    <row r="30" spans="1:26" s="123" customFormat="1" ht="55.5" customHeight="1" x14ac:dyDescent="0.3">
      <c r="A30" s="44">
        <v>10</v>
      </c>
      <c r="B30" s="45"/>
      <c r="C30" s="50" t="s">
        <v>498</v>
      </c>
      <c r="D30" s="19">
        <v>26000</v>
      </c>
      <c r="E30" s="21">
        <v>10</v>
      </c>
      <c r="F30" s="46"/>
      <c r="G30" s="47">
        <v>11</v>
      </c>
      <c r="H30" s="47">
        <v>585</v>
      </c>
      <c r="I30" s="153">
        <v>18</v>
      </c>
      <c r="J30" s="81">
        <v>415</v>
      </c>
      <c r="K30" s="47">
        <v>280</v>
      </c>
      <c r="L30" s="43">
        <f t="shared" si="16"/>
        <v>23.055555555555557</v>
      </c>
      <c r="M30" s="43">
        <f t="shared" si="17"/>
        <v>15.555555555555555</v>
      </c>
      <c r="N30" s="86">
        <f t="shared" si="18"/>
        <v>38.611111111111114</v>
      </c>
      <c r="O30" s="81">
        <v>550</v>
      </c>
      <c r="P30" s="47">
        <v>375</v>
      </c>
      <c r="Q30" s="43">
        <f t="shared" si="19"/>
        <v>30.555555555555557</v>
      </c>
      <c r="R30" s="43">
        <f t="shared" si="20"/>
        <v>20.833333333333332</v>
      </c>
      <c r="S30" s="86">
        <f t="shared" si="21"/>
        <v>51.388888888888886</v>
      </c>
      <c r="T30" s="81">
        <v>34</v>
      </c>
      <c r="U30" s="47">
        <v>375</v>
      </c>
      <c r="V30" s="47">
        <v>250</v>
      </c>
      <c r="W30" s="43">
        <f t="shared" si="0"/>
        <v>11.029411764705882</v>
      </c>
      <c r="X30" s="43">
        <f t="shared" si="1"/>
        <v>7.3529411764705879</v>
      </c>
      <c r="Y30" s="43">
        <f t="shared" si="2"/>
        <v>18.382352941176471</v>
      </c>
      <c r="Z30" s="49">
        <f t="shared" si="3"/>
        <v>98.222222222222229</v>
      </c>
    </row>
    <row r="31" spans="1:26" ht="55.5" customHeight="1" x14ac:dyDescent="0.3">
      <c r="A31" s="44">
        <v>10</v>
      </c>
      <c r="B31" s="45"/>
      <c r="C31" s="50" t="s">
        <v>179</v>
      </c>
      <c r="D31" s="19"/>
      <c r="E31" s="21">
        <v>15</v>
      </c>
      <c r="F31" s="46"/>
      <c r="G31" s="47">
        <v>14</v>
      </c>
      <c r="H31" s="47">
        <v>150</v>
      </c>
      <c r="I31" s="153">
        <v>3</v>
      </c>
      <c r="J31" s="81">
        <v>110</v>
      </c>
      <c r="K31" s="47">
        <v>400</v>
      </c>
      <c r="L31" s="43">
        <f t="shared" si="16"/>
        <v>36.666666666666664</v>
      </c>
      <c r="M31" s="43">
        <f t="shared" si="17"/>
        <v>133.33333333333334</v>
      </c>
      <c r="N31" s="86">
        <f t="shared" si="18"/>
        <v>170</v>
      </c>
      <c r="O31" s="81">
        <v>145</v>
      </c>
      <c r="P31" s="47">
        <v>530</v>
      </c>
      <c r="Q31" s="43">
        <f t="shared" si="19"/>
        <v>48.333333333333336</v>
      </c>
      <c r="R31" s="43">
        <f t="shared" si="20"/>
        <v>176.66666666666666</v>
      </c>
      <c r="S31" s="86">
        <f t="shared" si="21"/>
        <v>225</v>
      </c>
      <c r="T31" s="81">
        <v>12</v>
      </c>
      <c r="U31" s="47">
        <v>100</v>
      </c>
      <c r="V31" s="47">
        <v>360</v>
      </c>
      <c r="W31" s="43">
        <f t="shared" si="0"/>
        <v>8.3333333333333339</v>
      </c>
      <c r="X31" s="43">
        <f t="shared" si="1"/>
        <v>30</v>
      </c>
      <c r="Y31" s="43">
        <f t="shared" si="2"/>
        <v>38.333333333333336</v>
      </c>
      <c r="Z31" s="49" t="str">
        <f t="shared" si="3"/>
        <v>-</v>
      </c>
    </row>
    <row r="32" spans="1:26" ht="55.5" customHeight="1" x14ac:dyDescent="0.3">
      <c r="A32" s="126">
        <v>9</v>
      </c>
      <c r="B32" s="127"/>
      <c r="C32" s="144" t="s">
        <v>145</v>
      </c>
      <c r="D32" s="129">
        <v>1500</v>
      </c>
      <c r="E32" s="130"/>
      <c r="F32" s="131"/>
      <c r="G32" s="132"/>
      <c r="H32" s="132"/>
      <c r="I32" s="154" t="s">
        <v>166</v>
      </c>
      <c r="J32" s="134"/>
      <c r="K32" s="132"/>
      <c r="L32" s="124"/>
      <c r="M32" s="124"/>
      <c r="N32" s="135"/>
      <c r="O32" s="134"/>
      <c r="P32" s="132"/>
      <c r="Q32" s="124"/>
      <c r="R32" s="124"/>
      <c r="S32" s="135"/>
      <c r="T32" s="134">
        <v>4</v>
      </c>
      <c r="U32" s="132">
        <v>25</v>
      </c>
      <c r="V32" s="132">
        <v>25</v>
      </c>
      <c r="W32" s="124">
        <f t="shared" si="0"/>
        <v>6.25</v>
      </c>
      <c r="X32" s="124">
        <f t="shared" si="1"/>
        <v>6.25</v>
      </c>
      <c r="Y32" s="124">
        <f t="shared" si="2"/>
        <v>12.5</v>
      </c>
      <c r="Z32" s="145">
        <f t="shared" si="3"/>
        <v>10</v>
      </c>
    </row>
    <row r="33" spans="1:26" s="76" customFormat="1" ht="55.5" customHeight="1" x14ac:dyDescent="0.3">
      <c r="A33" s="44">
        <v>9</v>
      </c>
      <c r="B33" s="45"/>
      <c r="C33" s="50" t="s">
        <v>154</v>
      </c>
      <c r="D33" s="19">
        <v>10000</v>
      </c>
      <c r="E33" s="21"/>
      <c r="F33" s="46"/>
      <c r="G33" s="47"/>
      <c r="H33" s="47"/>
      <c r="I33" s="153">
        <v>23</v>
      </c>
      <c r="J33" s="81">
        <v>450</v>
      </c>
      <c r="K33" s="47">
        <v>150</v>
      </c>
      <c r="L33" s="43">
        <f t="shared" ref="L33:L39" si="22">J33/I33</f>
        <v>19.565217391304348</v>
      </c>
      <c r="M33" s="43">
        <f t="shared" ref="M33:M39" si="23">K33/I33</f>
        <v>6.5217391304347823</v>
      </c>
      <c r="N33" s="86">
        <f t="shared" ref="N33:N39" si="24">L33+M33</f>
        <v>26.086956521739129</v>
      </c>
      <c r="O33" s="81">
        <v>600</v>
      </c>
      <c r="P33" s="47">
        <v>200</v>
      </c>
      <c r="Q33" s="43">
        <f t="shared" ref="Q33:Q39" si="25">O33/I33</f>
        <v>26.086956521739129</v>
      </c>
      <c r="R33" s="43">
        <f t="shared" ref="R33:R39" si="26">P33/I33</f>
        <v>8.695652173913043</v>
      </c>
      <c r="S33" s="86">
        <f t="shared" ref="S33:S39" si="27">Q33+R33</f>
        <v>34.782608695652172</v>
      </c>
      <c r="T33" s="81">
        <v>36</v>
      </c>
      <c r="U33" s="47">
        <v>300</v>
      </c>
      <c r="V33" s="47">
        <v>100</v>
      </c>
      <c r="W33" s="43">
        <f t="shared" si="0"/>
        <v>8.3333333333333339</v>
      </c>
      <c r="X33" s="43">
        <f t="shared" si="1"/>
        <v>2.7777777777777777</v>
      </c>
      <c r="Y33" s="43">
        <f t="shared" si="2"/>
        <v>11.111111111111111</v>
      </c>
      <c r="Z33" s="49">
        <f t="shared" si="3"/>
        <v>50</v>
      </c>
    </row>
    <row r="34" spans="1:26" ht="55.5" customHeight="1" x14ac:dyDescent="0.3">
      <c r="A34" s="44">
        <v>7</v>
      </c>
      <c r="B34" s="45"/>
      <c r="C34" s="50" t="s">
        <v>149</v>
      </c>
      <c r="D34" s="19"/>
      <c r="E34" s="21">
        <v>15</v>
      </c>
      <c r="F34" s="46"/>
      <c r="G34" s="47"/>
      <c r="H34" s="47"/>
      <c r="I34" s="156">
        <v>6.5</v>
      </c>
      <c r="J34" s="81">
        <v>15</v>
      </c>
      <c r="K34" s="47">
        <v>25</v>
      </c>
      <c r="L34" s="43">
        <f t="shared" si="22"/>
        <v>2.3076923076923075</v>
      </c>
      <c r="M34" s="43">
        <f t="shared" si="23"/>
        <v>3.8461538461538463</v>
      </c>
      <c r="N34" s="86">
        <f t="shared" si="24"/>
        <v>6.1538461538461533</v>
      </c>
      <c r="O34" s="157">
        <v>155</v>
      </c>
      <c r="P34" s="77">
        <v>30</v>
      </c>
      <c r="Q34" s="33">
        <f t="shared" si="25"/>
        <v>23.846153846153847</v>
      </c>
      <c r="R34" s="33">
        <f t="shared" si="26"/>
        <v>4.615384615384615</v>
      </c>
      <c r="S34" s="95">
        <f t="shared" si="27"/>
        <v>28.46153846153846</v>
      </c>
      <c r="T34" s="81">
        <v>13</v>
      </c>
      <c r="U34" s="47">
        <v>75</v>
      </c>
      <c r="V34" s="47">
        <v>60</v>
      </c>
      <c r="W34" s="43">
        <f t="shared" si="0"/>
        <v>5.7692307692307692</v>
      </c>
      <c r="X34" s="43">
        <f t="shared" si="1"/>
        <v>4.615384615384615</v>
      </c>
      <c r="Y34" s="43">
        <f t="shared" si="2"/>
        <v>10.384615384615383</v>
      </c>
      <c r="Z34" s="49" t="str">
        <f t="shared" si="3"/>
        <v>-</v>
      </c>
    </row>
    <row r="35" spans="1:26" ht="55.5" customHeight="1" x14ac:dyDescent="0.3">
      <c r="A35" s="70">
        <v>7</v>
      </c>
      <c r="B35" s="71"/>
      <c r="C35" s="72" t="s">
        <v>436</v>
      </c>
      <c r="D35" s="62"/>
      <c r="E35" s="58">
        <v>10</v>
      </c>
      <c r="F35" s="73"/>
      <c r="G35" s="74"/>
      <c r="H35" s="74"/>
      <c r="I35" s="155">
        <v>12</v>
      </c>
      <c r="J35" s="106">
        <v>300</v>
      </c>
      <c r="K35" s="74">
        <v>35</v>
      </c>
      <c r="L35" s="67">
        <f t="shared" si="22"/>
        <v>25</v>
      </c>
      <c r="M35" s="67">
        <f t="shared" si="23"/>
        <v>2.9166666666666665</v>
      </c>
      <c r="N35" s="97">
        <f t="shared" si="24"/>
        <v>27.916666666666668</v>
      </c>
      <c r="O35" s="106">
        <v>400</v>
      </c>
      <c r="P35" s="74">
        <v>50</v>
      </c>
      <c r="Q35" s="67">
        <f t="shared" si="25"/>
        <v>33.333333333333336</v>
      </c>
      <c r="R35" s="67">
        <f t="shared" si="26"/>
        <v>4.166666666666667</v>
      </c>
      <c r="S35" s="97">
        <f t="shared" si="27"/>
        <v>37.5</v>
      </c>
      <c r="T35" s="138" t="s">
        <v>435</v>
      </c>
      <c r="U35" s="139" t="s">
        <v>435</v>
      </c>
      <c r="V35" s="139" t="s">
        <v>435</v>
      </c>
      <c r="W35" s="67" t="str">
        <f t="shared" si="0"/>
        <v>-</v>
      </c>
      <c r="X35" s="67" t="str">
        <f t="shared" si="1"/>
        <v>-</v>
      </c>
      <c r="Y35" s="67" t="str">
        <f t="shared" si="2"/>
        <v>-</v>
      </c>
      <c r="Z35" s="75" t="str">
        <f t="shared" si="3"/>
        <v>-</v>
      </c>
    </row>
    <row r="36" spans="1:26" ht="55.5" customHeight="1" x14ac:dyDescent="0.3">
      <c r="A36" s="44">
        <v>5</v>
      </c>
      <c r="B36" s="45"/>
      <c r="C36" s="50" t="s">
        <v>167</v>
      </c>
      <c r="D36" s="19">
        <v>6000</v>
      </c>
      <c r="E36" s="21"/>
      <c r="F36" s="46"/>
      <c r="G36" s="47"/>
      <c r="H36" s="47"/>
      <c r="I36" s="153">
        <v>5</v>
      </c>
      <c r="J36" s="81">
        <v>95</v>
      </c>
      <c r="K36" s="47">
        <v>90</v>
      </c>
      <c r="L36" s="43">
        <f t="shared" si="22"/>
        <v>19</v>
      </c>
      <c r="M36" s="43">
        <f t="shared" si="23"/>
        <v>18</v>
      </c>
      <c r="N36" s="86">
        <f t="shared" si="24"/>
        <v>37</v>
      </c>
      <c r="O36" s="81">
        <v>125</v>
      </c>
      <c r="P36" s="47">
        <v>120</v>
      </c>
      <c r="Q36" s="43">
        <f t="shared" si="25"/>
        <v>25</v>
      </c>
      <c r="R36" s="43">
        <f t="shared" si="26"/>
        <v>24</v>
      </c>
      <c r="S36" s="86">
        <f t="shared" si="27"/>
        <v>49</v>
      </c>
      <c r="T36" s="81">
        <v>10</v>
      </c>
      <c r="U36" s="47">
        <v>60</v>
      </c>
      <c r="V36" s="47">
        <v>25</v>
      </c>
      <c r="W36" s="43">
        <f t="shared" si="0"/>
        <v>6</v>
      </c>
      <c r="X36" s="43">
        <f t="shared" si="1"/>
        <v>2.5</v>
      </c>
      <c r="Y36" s="43">
        <f t="shared" si="2"/>
        <v>8.5</v>
      </c>
      <c r="Z36" s="49">
        <f t="shared" si="3"/>
        <v>41.666666666666664</v>
      </c>
    </row>
    <row r="37" spans="1:26" ht="55.5" customHeight="1" x14ac:dyDescent="0.3">
      <c r="A37" s="44">
        <v>4</v>
      </c>
      <c r="B37" s="45"/>
      <c r="C37" s="50" t="s">
        <v>148</v>
      </c>
      <c r="D37" s="19">
        <v>800</v>
      </c>
      <c r="E37" s="21"/>
      <c r="F37" s="46"/>
      <c r="G37" s="47"/>
      <c r="H37" s="47"/>
      <c r="I37" s="153">
        <v>3</v>
      </c>
      <c r="J37" s="81">
        <v>75</v>
      </c>
      <c r="K37" s="47">
        <v>60</v>
      </c>
      <c r="L37" s="43">
        <f t="shared" si="22"/>
        <v>25</v>
      </c>
      <c r="M37" s="43">
        <f t="shared" si="23"/>
        <v>20</v>
      </c>
      <c r="N37" s="86">
        <f t="shared" si="24"/>
        <v>45</v>
      </c>
      <c r="O37" s="81">
        <v>100</v>
      </c>
      <c r="P37" s="47">
        <v>80</v>
      </c>
      <c r="Q37" s="43">
        <f t="shared" si="25"/>
        <v>33.333333333333336</v>
      </c>
      <c r="R37" s="43">
        <f t="shared" si="26"/>
        <v>26.666666666666668</v>
      </c>
      <c r="S37" s="86">
        <f t="shared" si="27"/>
        <v>60</v>
      </c>
      <c r="T37" s="81">
        <v>5</v>
      </c>
      <c r="U37" s="47">
        <v>50</v>
      </c>
      <c r="V37" s="47">
        <v>40</v>
      </c>
      <c r="W37" s="43">
        <f t="shared" si="0"/>
        <v>10</v>
      </c>
      <c r="X37" s="43">
        <f t="shared" si="1"/>
        <v>8</v>
      </c>
      <c r="Y37" s="43">
        <f t="shared" si="2"/>
        <v>18</v>
      </c>
      <c r="Z37" s="49">
        <f t="shared" si="3"/>
        <v>3.3333333333333335</v>
      </c>
    </row>
    <row r="38" spans="1:26" ht="55.5" customHeight="1" x14ac:dyDescent="0.3">
      <c r="A38" s="44">
        <v>2</v>
      </c>
      <c r="B38" s="45"/>
      <c r="C38" s="50" t="s">
        <v>156</v>
      </c>
      <c r="D38" s="19">
        <v>2000</v>
      </c>
      <c r="E38" s="21"/>
      <c r="F38" s="46"/>
      <c r="G38" s="47"/>
      <c r="H38" s="47"/>
      <c r="I38" s="153">
        <v>8</v>
      </c>
      <c r="J38" s="81">
        <v>135</v>
      </c>
      <c r="K38" s="47">
        <v>75</v>
      </c>
      <c r="L38" s="43">
        <f t="shared" si="22"/>
        <v>16.875</v>
      </c>
      <c r="M38" s="43">
        <f t="shared" si="23"/>
        <v>9.375</v>
      </c>
      <c r="N38" s="86">
        <f t="shared" si="24"/>
        <v>26.25</v>
      </c>
      <c r="O38" s="81">
        <v>180</v>
      </c>
      <c r="P38" s="47">
        <v>100</v>
      </c>
      <c r="Q38" s="43">
        <f t="shared" si="25"/>
        <v>22.5</v>
      </c>
      <c r="R38" s="43">
        <f t="shared" si="26"/>
        <v>12.5</v>
      </c>
      <c r="S38" s="86">
        <f t="shared" si="27"/>
        <v>35</v>
      </c>
      <c r="T38" s="81">
        <v>4</v>
      </c>
      <c r="U38" s="47">
        <v>90</v>
      </c>
      <c r="V38" s="47">
        <v>50</v>
      </c>
      <c r="W38" s="43">
        <f t="shared" si="0"/>
        <v>22.5</v>
      </c>
      <c r="X38" s="43">
        <f t="shared" si="1"/>
        <v>12.5</v>
      </c>
      <c r="Y38" s="43">
        <f t="shared" si="2"/>
        <v>35</v>
      </c>
      <c r="Z38" s="49">
        <f t="shared" si="3"/>
        <v>3.7037037037037037</v>
      </c>
    </row>
    <row r="39" spans="1:26" ht="55.5" customHeight="1" x14ac:dyDescent="0.3">
      <c r="A39" s="44">
        <v>0</v>
      </c>
      <c r="B39" s="45"/>
      <c r="C39" s="50" t="s">
        <v>146</v>
      </c>
      <c r="D39" s="19"/>
      <c r="E39" s="21">
        <v>5</v>
      </c>
      <c r="F39" s="46"/>
      <c r="G39" s="47">
        <v>0</v>
      </c>
      <c r="H39" s="47">
        <v>50</v>
      </c>
      <c r="I39" s="153">
        <v>20</v>
      </c>
      <c r="J39" s="81">
        <v>170</v>
      </c>
      <c r="K39" s="47">
        <v>45</v>
      </c>
      <c r="L39" s="43">
        <f t="shared" si="22"/>
        <v>8.5</v>
      </c>
      <c r="M39" s="43">
        <f t="shared" si="23"/>
        <v>2.25</v>
      </c>
      <c r="N39" s="86">
        <f t="shared" si="24"/>
        <v>10.75</v>
      </c>
      <c r="O39" s="81">
        <v>225</v>
      </c>
      <c r="P39" s="47">
        <v>60</v>
      </c>
      <c r="Q39" s="43">
        <f t="shared" si="25"/>
        <v>11.25</v>
      </c>
      <c r="R39" s="43">
        <f t="shared" si="26"/>
        <v>3</v>
      </c>
      <c r="S39" s="86">
        <f t="shared" si="27"/>
        <v>14.25</v>
      </c>
      <c r="T39" s="81">
        <v>18</v>
      </c>
      <c r="U39" s="47">
        <v>100</v>
      </c>
      <c r="V39" s="47">
        <v>30</v>
      </c>
      <c r="W39" s="43">
        <f t="shared" si="0"/>
        <v>5.5555555555555554</v>
      </c>
      <c r="X39" s="43">
        <f t="shared" si="1"/>
        <v>1.6666666666666667</v>
      </c>
      <c r="Y39" s="43">
        <f t="shared" si="2"/>
        <v>7.2222222222222223</v>
      </c>
      <c r="Z39" s="49" t="str">
        <f t="shared" si="3"/>
        <v>-</v>
      </c>
    </row>
    <row r="40" spans="1:26" ht="55.5" customHeight="1" x14ac:dyDescent="0.3">
      <c r="A40" s="44"/>
      <c r="B40" s="45"/>
      <c r="C40" s="50"/>
      <c r="D40" s="19"/>
      <c r="E40" s="21"/>
      <c r="F40" s="46"/>
      <c r="G40" s="47"/>
      <c r="H40" s="47"/>
      <c r="I40" s="153"/>
      <c r="J40" s="81"/>
      <c r="K40" s="47"/>
      <c r="L40" s="43"/>
      <c r="M40" s="43"/>
      <c r="N40" s="86"/>
      <c r="O40" s="81"/>
      <c r="P40" s="47"/>
      <c r="Q40" s="43"/>
      <c r="R40" s="43"/>
      <c r="S40" s="86"/>
      <c r="T40" s="81"/>
      <c r="U40" s="47"/>
      <c r="V40" s="47"/>
      <c r="W40" s="43"/>
      <c r="X40" s="43"/>
      <c r="Y40" s="43"/>
      <c r="Z40" s="49"/>
    </row>
    <row r="41" spans="1:26" ht="55.5" customHeight="1" x14ac:dyDescent="0.3">
      <c r="A41" s="44"/>
      <c r="B41" s="45"/>
      <c r="C41" s="50"/>
      <c r="D41" s="19"/>
      <c r="E41" s="21"/>
      <c r="F41" s="46"/>
      <c r="G41" s="47"/>
      <c r="H41" s="47"/>
      <c r="I41" s="153"/>
      <c r="J41" s="81"/>
      <c r="K41" s="47"/>
      <c r="L41" s="43"/>
      <c r="M41" s="43"/>
      <c r="N41" s="86"/>
      <c r="O41" s="81"/>
      <c r="P41" s="47"/>
      <c r="Q41" s="43"/>
      <c r="R41" s="43"/>
      <c r="S41" s="86"/>
      <c r="T41" s="81"/>
      <c r="U41" s="47"/>
      <c r="V41" s="47"/>
      <c r="W41" s="43"/>
      <c r="X41" s="43"/>
      <c r="Y41" s="43"/>
      <c r="Z41" s="49"/>
    </row>
    <row r="42" spans="1:26" ht="55.5" customHeight="1" x14ac:dyDescent="0.3">
      <c r="A42" s="44"/>
      <c r="B42" s="45"/>
      <c r="C42" s="50"/>
      <c r="D42" s="19"/>
      <c r="E42" s="21"/>
      <c r="F42" s="46"/>
      <c r="G42" s="47"/>
      <c r="H42" s="47"/>
      <c r="I42" s="153"/>
      <c r="J42" s="81"/>
      <c r="K42" s="47"/>
      <c r="L42" s="43"/>
      <c r="M42" s="43"/>
      <c r="N42" s="86"/>
      <c r="O42" s="81"/>
      <c r="P42" s="47"/>
      <c r="Q42" s="43"/>
      <c r="R42" s="43"/>
      <c r="S42" s="86"/>
      <c r="T42" s="81"/>
      <c r="U42" s="47"/>
      <c r="V42" s="47"/>
      <c r="W42" s="43"/>
      <c r="X42" s="43"/>
      <c r="Y42" s="43"/>
      <c r="Z42" s="49"/>
    </row>
    <row r="48" spans="1:26" x14ac:dyDescent="0.3">
      <c r="C48" s="7" t="s">
        <v>173</v>
      </c>
    </row>
    <row r="49" spans="3:6" x14ac:dyDescent="0.3">
      <c r="C49" s="7" t="s">
        <v>171</v>
      </c>
      <c r="D49" s="4" t="s">
        <v>174</v>
      </c>
      <c r="E49" s="8" t="s">
        <v>175</v>
      </c>
      <c r="F49" s="8" t="s">
        <v>172</v>
      </c>
    </row>
    <row r="50" spans="3:6" x14ac:dyDescent="0.3">
      <c r="C50" s="7">
        <v>15.9</v>
      </c>
      <c r="D50" s="4">
        <v>13</v>
      </c>
      <c r="E50" s="6">
        <v>27</v>
      </c>
      <c r="F50" s="6">
        <f>(D50*60+E50)*100/(100-C50)/60</f>
        <v>15.992865636147446</v>
      </c>
    </row>
    <row r="51" spans="3:6" x14ac:dyDescent="0.3">
      <c r="E51" s="6"/>
      <c r="F51" s="6"/>
    </row>
  </sheetData>
  <sortState ref="A3:Z39">
    <sortCondition descending="1" ref="A3:A39"/>
    <sortCondition ref="D3:D39"/>
  </sortState>
  <mergeCells count="3">
    <mergeCell ref="J1:N1"/>
    <mergeCell ref="O1:S1"/>
    <mergeCell ref="T1:Z1"/>
  </mergeCells>
  <phoneticPr fontId="2" type="noConversion"/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D40" sqref="D40"/>
    </sheetView>
  </sheetViews>
  <sheetFormatPr defaultRowHeight="11.25" x14ac:dyDescent="0.3"/>
  <cols>
    <col min="1" max="1" width="6.125" style="3" customWidth="1"/>
    <col min="2" max="2" width="9" style="2"/>
    <col min="3" max="3" width="14" style="7" customWidth="1"/>
    <col min="4" max="4" width="7.5" style="3" customWidth="1"/>
    <col min="5" max="6" width="7.125" style="9" customWidth="1"/>
    <col min="7" max="8" width="8.125" style="3" customWidth="1"/>
    <col min="9" max="10" width="8.125" style="9" customWidth="1"/>
    <col min="11" max="11" width="27" style="2" customWidth="1"/>
    <col min="12" max="16384" width="9" style="2"/>
  </cols>
  <sheetData>
    <row r="1" spans="1:11" s="160" customFormat="1" ht="17.25" customHeight="1" x14ac:dyDescent="0.3">
      <c r="A1" s="167" t="s">
        <v>474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</row>
    <row r="2" spans="1:11" s="3" customFormat="1" ht="12" customHeight="1" x14ac:dyDescent="0.3">
      <c r="A2" s="3" t="s">
        <v>466</v>
      </c>
      <c r="B2" s="3" t="s">
        <v>467</v>
      </c>
      <c r="C2" s="3" t="s">
        <v>468</v>
      </c>
      <c r="D2" s="3" t="s">
        <v>469</v>
      </c>
      <c r="E2" s="9" t="s">
        <v>472</v>
      </c>
      <c r="F2" s="9" t="s">
        <v>479</v>
      </c>
      <c r="G2" s="3" t="s">
        <v>470</v>
      </c>
      <c r="H2" s="3" t="s">
        <v>471</v>
      </c>
      <c r="I2" s="9" t="s">
        <v>477</v>
      </c>
      <c r="J2" s="9" t="s">
        <v>478</v>
      </c>
      <c r="K2" s="3" t="s">
        <v>473</v>
      </c>
    </row>
    <row r="3" spans="1:11" x14ac:dyDescent="0.3">
      <c r="C3" s="7" t="s">
        <v>475</v>
      </c>
      <c r="D3" s="3">
        <v>0</v>
      </c>
      <c r="E3" s="163">
        <f>1/60/12</f>
        <v>1.3888888888888889E-3</v>
      </c>
      <c r="F3" s="9">
        <v>5</v>
      </c>
      <c r="G3" s="9">
        <f t="shared" ref="G3:G20" si="0">F3-D3</f>
        <v>5</v>
      </c>
      <c r="H3" s="3">
        <v>1</v>
      </c>
      <c r="I3" s="9">
        <f t="shared" ref="I3:I20" si="1">G3/E3</f>
        <v>3600</v>
      </c>
      <c r="J3" s="9">
        <f t="shared" ref="J3:J20" si="2">H3/E3</f>
        <v>720</v>
      </c>
    </row>
    <row r="4" spans="1:11" x14ac:dyDescent="0.3">
      <c r="C4" s="7" t="s">
        <v>476</v>
      </c>
      <c r="D4" s="3">
        <v>5</v>
      </c>
      <c r="E4" s="162">
        <v>0.16666666666666666</v>
      </c>
      <c r="F4" s="9">
        <v>20</v>
      </c>
      <c r="G4" s="9">
        <f t="shared" si="0"/>
        <v>15</v>
      </c>
      <c r="H4" s="3">
        <v>5</v>
      </c>
      <c r="I4" s="9">
        <f t="shared" si="1"/>
        <v>90</v>
      </c>
      <c r="J4" s="9">
        <f t="shared" si="2"/>
        <v>30</v>
      </c>
    </row>
    <row r="5" spans="1:11" x14ac:dyDescent="0.3">
      <c r="C5" s="7" t="s">
        <v>480</v>
      </c>
      <c r="D5" s="3">
        <v>20</v>
      </c>
      <c r="E5" s="9">
        <v>3</v>
      </c>
      <c r="F5" s="9">
        <v>160</v>
      </c>
      <c r="G5" s="9">
        <f t="shared" si="0"/>
        <v>140</v>
      </c>
      <c r="H5" s="3">
        <v>85</v>
      </c>
      <c r="I5" s="9">
        <f t="shared" si="1"/>
        <v>46.666666666666664</v>
      </c>
      <c r="J5" s="9">
        <f t="shared" si="2"/>
        <v>28.333333333333332</v>
      </c>
    </row>
    <row r="6" spans="1:11" x14ac:dyDescent="0.3">
      <c r="C6" s="7" t="s">
        <v>481</v>
      </c>
      <c r="D6" s="3">
        <v>10</v>
      </c>
      <c r="E6" s="9">
        <v>2</v>
      </c>
      <c r="F6" s="9">
        <v>120</v>
      </c>
      <c r="G6" s="9">
        <f t="shared" si="0"/>
        <v>110</v>
      </c>
      <c r="H6" s="3">
        <v>60</v>
      </c>
      <c r="I6" s="9">
        <f t="shared" si="1"/>
        <v>55</v>
      </c>
      <c r="J6" s="9">
        <f t="shared" si="2"/>
        <v>30</v>
      </c>
    </row>
    <row r="7" spans="1:11" x14ac:dyDescent="0.3">
      <c r="C7" s="7" t="s">
        <v>482</v>
      </c>
      <c r="D7" s="3">
        <v>175</v>
      </c>
      <c r="E7" s="9">
        <v>10</v>
      </c>
      <c r="F7" s="9">
        <v>500</v>
      </c>
      <c r="G7" s="3">
        <f t="shared" si="0"/>
        <v>325</v>
      </c>
      <c r="H7" s="3">
        <v>120</v>
      </c>
      <c r="I7" s="9">
        <f t="shared" si="1"/>
        <v>32.5</v>
      </c>
      <c r="J7" s="9">
        <f t="shared" si="2"/>
        <v>12</v>
      </c>
    </row>
    <row r="8" spans="1:11" x14ac:dyDescent="0.3">
      <c r="C8" s="7" t="s">
        <v>483</v>
      </c>
      <c r="D8" s="3">
        <v>50</v>
      </c>
      <c r="E8" s="9">
        <v>5</v>
      </c>
      <c r="F8" s="9">
        <v>300</v>
      </c>
      <c r="G8" s="3">
        <f t="shared" si="0"/>
        <v>250</v>
      </c>
      <c r="H8" s="3">
        <v>80</v>
      </c>
      <c r="I8" s="9">
        <f t="shared" si="1"/>
        <v>50</v>
      </c>
      <c r="J8" s="9">
        <f t="shared" si="2"/>
        <v>16</v>
      </c>
    </row>
    <row r="9" spans="1:11" x14ac:dyDescent="0.3">
      <c r="C9" s="7" t="s">
        <v>484</v>
      </c>
      <c r="D9" s="3">
        <v>10</v>
      </c>
      <c r="E9" s="161">
        <v>0.5</v>
      </c>
      <c r="F9" s="9">
        <v>50</v>
      </c>
      <c r="G9" s="3">
        <f t="shared" si="0"/>
        <v>40</v>
      </c>
      <c r="H9" s="3">
        <v>20</v>
      </c>
      <c r="I9" s="9">
        <f t="shared" si="1"/>
        <v>80</v>
      </c>
      <c r="J9" s="9">
        <f t="shared" si="2"/>
        <v>40</v>
      </c>
    </row>
    <row r="10" spans="1:11" x14ac:dyDescent="0.3">
      <c r="C10" s="7" t="s">
        <v>485</v>
      </c>
      <c r="D10" s="3">
        <v>60</v>
      </c>
      <c r="E10" s="9">
        <v>6</v>
      </c>
      <c r="F10" s="9">
        <v>300</v>
      </c>
      <c r="G10" s="3">
        <f t="shared" si="0"/>
        <v>240</v>
      </c>
      <c r="H10" s="3">
        <v>100</v>
      </c>
      <c r="I10" s="9">
        <f t="shared" si="1"/>
        <v>40</v>
      </c>
      <c r="J10" s="9">
        <f t="shared" si="2"/>
        <v>16.666666666666668</v>
      </c>
    </row>
    <row r="11" spans="1:11" x14ac:dyDescent="0.3">
      <c r="C11" s="7" t="s">
        <v>486</v>
      </c>
      <c r="D11" s="3">
        <v>200</v>
      </c>
      <c r="E11" s="9">
        <v>20</v>
      </c>
      <c r="F11" s="9">
        <v>825</v>
      </c>
      <c r="G11" s="3">
        <f t="shared" si="0"/>
        <v>625</v>
      </c>
      <c r="H11" s="3">
        <v>180</v>
      </c>
      <c r="I11" s="9">
        <f t="shared" si="1"/>
        <v>31.25</v>
      </c>
      <c r="J11" s="9">
        <f t="shared" si="2"/>
        <v>9</v>
      </c>
    </row>
    <row r="12" spans="1:11" x14ac:dyDescent="0.3">
      <c r="C12" s="7" t="s">
        <v>487</v>
      </c>
      <c r="D12" s="3">
        <v>140</v>
      </c>
      <c r="E12" s="9">
        <v>18</v>
      </c>
      <c r="F12" s="9">
        <v>650</v>
      </c>
      <c r="G12" s="3">
        <f t="shared" si="0"/>
        <v>510</v>
      </c>
      <c r="H12" s="3">
        <v>175</v>
      </c>
      <c r="I12" s="9">
        <f t="shared" si="1"/>
        <v>28.333333333333332</v>
      </c>
      <c r="J12" s="9">
        <f t="shared" si="2"/>
        <v>9.7222222222222214</v>
      </c>
    </row>
    <row r="13" spans="1:11" x14ac:dyDescent="0.3">
      <c r="C13" s="7" t="s">
        <v>488</v>
      </c>
      <c r="D13" s="3">
        <v>225</v>
      </c>
      <c r="E13" s="9">
        <v>24</v>
      </c>
      <c r="F13" s="9">
        <v>850</v>
      </c>
      <c r="G13" s="3">
        <f t="shared" si="0"/>
        <v>625</v>
      </c>
      <c r="H13" s="3">
        <v>200</v>
      </c>
      <c r="I13" s="9">
        <f t="shared" si="1"/>
        <v>26.041666666666668</v>
      </c>
      <c r="J13" s="9">
        <f t="shared" si="2"/>
        <v>8.3333333333333339</v>
      </c>
    </row>
    <row r="14" spans="1:11" x14ac:dyDescent="0.3">
      <c r="C14" s="7" t="s">
        <v>489</v>
      </c>
      <c r="D14" s="3">
        <v>90</v>
      </c>
      <c r="E14" s="9">
        <v>12</v>
      </c>
      <c r="F14" s="9">
        <v>450</v>
      </c>
      <c r="G14" s="3">
        <f t="shared" si="0"/>
        <v>360</v>
      </c>
      <c r="H14" s="3">
        <v>140</v>
      </c>
      <c r="I14" s="9">
        <f t="shared" si="1"/>
        <v>30</v>
      </c>
      <c r="J14" s="9">
        <f t="shared" si="2"/>
        <v>11.666666666666666</v>
      </c>
    </row>
    <row r="15" spans="1:11" x14ac:dyDescent="0.3">
      <c r="C15" s="7" t="s">
        <v>490</v>
      </c>
      <c r="D15" s="3">
        <v>45</v>
      </c>
      <c r="E15" s="9">
        <v>4</v>
      </c>
      <c r="F15" s="9">
        <v>175</v>
      </c>
      <c r="G15" s="3">
        <f t="shared" si="0"/>
        <v>130</v>
      </c>
      <c r="H15" s="3">
        <v>75</v>
      </c>
      <c r="I15" s="9">
        <f t="shared" si="1"/>
        <v>32.5</v>
      </c>
      <c r="J15" s="9">
        <f t="shared" si="2"/>
        <v>18.75</v>
      </c>
    </row>
    <row r="16" spans="1:11" x14ac:dyDescent="0.3">
      <c r="A16" s="3">
        <v>25</v>
      </c>
      <c r="C16" s="7" t="s">
        <v>491</v>
      </c>
      <c r="D16" s="3">
        <v>215</v>
      </c>
      <c r="E16" s="9">
        <v>1</v>
      </c>
      <c r="F16" s="9">
        <v>292</v>
      </c>
      <c r="G16" s="3">
        <f t="shared" si="0"/>
        <v>77</v>
      </c>
      <c r="H16" s="3">
        <v>777</v>
      </c>
      <c r="I16" s="9">
        <f t="shared" si="1"/>
        <v>77</v>
      </c>
      <c r="J16" s="9">
        <f t="shared" si="2"/>
        <v>777</v>
      </c>
    </row>
    <row r="17" spans="1:10" x14ac:dyDescent="0.3">
      <c r="C17" s="7" t="s">
        <v>492</v>
      </c>
      <c r="D17" s="3">
        <v>70</v>
      </c>
      <c r="E17" s="9">
        <v>8</v>
      </c>
      <c r="F17" s="9">
        <v>325</v>
      </c>
      <c r="G17" s="3">
        <f t="shared" si="0"/>
        <v>255</v>
      </c>
      <c r="H17" s="3">
        <v>115</v>
      </c>
      <c r="I17" s="9">
        <f t="shared" si="1"/>
        <v>31.875</v>
      </c>
      <c r="J17" s="9">
        <f t="shared" si="2"/>
        <v>14.375</v>
      </c>
    </row>
    <row r="18" spans="1:10" x14ac:dyDescent="0.3">
      <c r="C18" s="7" t="s">
        <v>493</v>
      </c>
      <c r="D18" s="3">
        <v>95</v>
      </c>
      <c r="E18" s="9">
        <v>16</v>
      </c>
      <c r="F18" s="9">
        <v>550</v>
      </c>
      <c r="G18" s="3">
        <f t="shared" si="0"/>
        <v>455</v>
      </c>
      <c r="H18" s="3">
        <v>160</v>
      </c>
      <c r="I18" s="9">
        <f t="shared" si="1"/>
        <v>28.4375</v>
      </c>
      <c r="J18" s="9">
        <f t="shared" si="2"/>
        <v>10</v>
      </c>
    </row>
    <row r="19" spans="1:10" x14ac:dyDescent="0.3">
      <c r="C19" s="7" t="s">
        <v>494</v>
      </c>
      <c r="D19" s="3">
        <v>85</v>
      </c>
      <c r="E19" s="9">
        <v>11</v>
      </c>
      <c r="F19" s="9">
        <v>350</v>
      </c>
      <c r="G19" s="3">
        <f t="shared" si="0"/>
        <v>265</v>
      </c>
      <c r="H19" s="3">
        <v>150</v>
      </c>
      <c r="I19" s="9">
        <f t="shared" si="1"/>
        <v>24.09090909090909</v>
      </c>
      <c r="J19" s="9">
        <f t="shared" si="2"/>
        <v>13.636363636363637</v>
      </c>
    </row>
    <row r="20" spans="1:10" x14ac:dyDescent="0.3">
      <c r="A20" s="3">
        <v>32</v>
      </c>
      <c r="C20" s="7" t="s">
        <v>495</v>
      </c>
      <c r="D20" s="3">
        <v>450</v>
      </c>
      <c r="E20" s="9">
        <v>0.25</v>
      </c>
      <c r="F20" s="9">
        <v>480</v>
      </c>
      <c r="G20" s="3">
        <f t="shared" si="0"/>
        <v>30</v>
      </c>
      <c r="H20" s="3">
        <v>100</v>
      </c>
      <c r="I20" s="9">
        <f t="shared" si="1"/>
        <v>120</v>
      </c>
      <c r="J20" s="9">
        <f t="shared" si="2"/>
        <v>400</v>
      </c>
    </row>
  </sheetData>
  <mergeCells count="1">
    <mergeCell ref="A1:K1"/>
  </mergeCells>
  <phoneticPr fontId="2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1</vt:i4>
      </vt:variant>
    </vt:vector>
  </HeadingPairs>
  <TitlesOfParts>
    <vt:vector size="7" baseType="lpstr">
      <vt:lpstr>We Rule</vt:lpstr>
      <vt:lpstr>We Farm</vt:lpstr>
      <vt:lpstr>WF - Animals</vt:lpstr>
      <vt:lpstr>We City</vt:lpstr>
      <vt:lpstr>Adventure Bay</vt:lpstr>
      <vt:lpstr>AB - Crops</vt:lpstr>
      <vt:lpstr>'We Rule'!Print_Titles</vt:lpstr>
    </vt:vector>
  </TitlesOfParts>
  <Company>phader network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K.Park</dc:creator>
  <cp:lastModifiedBy>K.Park</cp:lastModifiedBy>
  <cp:lastPrinted>2011-03-12T04:12:51Z</cp:lastPrinted>
  <dcterms:created xsi:type="dcterms:W3CDTF">2011-02-02T13:24:00Z</dcterms:created>
  <dcterms:modified xsi:type="dcterms:W3CDTF">2011-03-23T05:08:46Z</dcterms:modified>
</cp:coreProperties>
</file>